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DieseArbeitsmappe" defaultThemeVersion="124226"/>
  <mc:AlternateContent xmlns:mc="http://schemas.openxmlformats.org/markup-compatibility/2006">
    <mc:Choice Requires="x15">
      <x15ac:absPath xmlns:x15ac="http://schemas.microsoft.com/office/spreadsheetml/2010/11/ac" url="https://polybauuzwil.sharepoint.com/teams/Marketing/Freigegebene Dokumente/05_Website_Bibliothek/"/>
    </mc:Choice>
  </mc:AlternateContent>
  <xr:revisionPtr revIDLastSave="4" documentId="8_{4616BC5F-4AF3-4BC8-992B-1A52464CFFC2}" xr6:coauthVersionLast="47" xr6:coauthVersionMax="47" xr10:uidLastSave="{0CC08CD4-826E-4A2F-BBDD-56D5ECE11A0C}"/>
  <bookViews>
    <workbookView xWindow="28680" yWindow="-120" windowWidth="29040" windowHeight="15720" tabRatio="592" xr2:uid="{00000000-000D-0000-FFFF-FFFF00000000}"/>
  </bookViews>
  <sheets>
    <sheet name="Willkommen" sheetId="7" r:id="rId1"/>
    <sheet name="Leistungsrechner" sheetId="4" r:id="rId2"/>
    <sheet name="Rabattschlüssel" sheetId="2" state="hidden" r:id="rId3"/>
  </sheets>
  <definedNames>
    <definedName name="_xlnm.Print_Area" localSheetId="1">Leistungsrechner!$B$1:$I$71</definedName>
    <definedName name="Z_35B8B0D7_C4B3_4CA4_9DF6_A7FECCB9ECC8_.wvu.PrintArea" localSheetId="1" hidden="1">Leistungsrechner!$C$5:$H$68</definedName>
  </definedNames>
  <calcPr calcId="191029"/>
  <customWorkbookViews>
    <customWorkbookView name="Ansicht 1" guid="{35B8B0D7-C4B3-4CA4-9DF6-A7FECCB9ECC8}" maximized="1" xWindow="-1688" yWindow="-8" windowWidth="1696" windowHeight="102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4" l="1"/>
  <c r="L44" i="4"/>
  <c r="H44" i="4" s="1"/>
  <c r="L43" i="4"/>
  <c r="H43" i="4" s="1"/>
  <c r="L42" i="4"/>
  <c r="L33" i="4"/>
  <c r="H33" i="4" s="1"/>
  <c r="L32" i="4"/>
  <c r="H32" i="4" s="1"/>
  <c r="D41" i="4" l="1"/>
  <c r="H39" i="4"/>
  <c r="D58" i="4" l="1"/>
  <c r="H58" i="4" s="1"/>
  <c r="E63" i="4"/>
  <c r="H63" i="4" s="1"/>
  <c r="D63" i="4"/>
  <c r="D57" i="4"/>
  <c r="E57" i="4"/>
  <c r="H57" i="4" s="1"/>
  <c r="D31" i="4" l="1"/>
  <c r="H48" i="4" l="1"/>
  <c r="H16" i="4"/>
  <c r="H40" i="4" l="1"/>
  <c r="H51" i="4"/>
  <c r="H64" i="4" s="1"/>
  <c r="H52" i="4" l="1"/>
  <c r="D64" i="4"/>
  <c r="H17" i="4"/>
  <c r="H49" i="4" l="1"/>
  <c r="H31" i="4" l="1"/>
  <c r="H15" i="4" s="1"/>
  <c r="C3" i="2" l="1"/>
  <c r="C4" i="2"/>
  <c r="F11" i="2" s="1"/>
  <c r="C5" i="2"/>
  <c r="F12" i="2" s="1"/>
  <c r="C6" i="2"/>
  <c r="F13" i="2" s="1"/>
  <c r="H12" i="2" l="1"/>
  <c r="H13" i="2"/>
  <c r="J13" i="2"/>
  <c r="H18" i="4" l="1"/>
  <c r="B8" i="2" l="1"/>
  <c r="B12" i="2" s="1"/>
  <c r="C12" i="2" s="1"/>
  <c r="I11" i="2" s="1"/>
  <c r="J11" i="2" s="1"/>
  <c r="C13" i="2" l="1"/>
  <c r="K10" i="2" s="1"/>
  <c r="L10" i="2" s="1"/>
  <c r="B11" i="2"/>
  <c r="C11" i="2" s="1"/>
  <c r="G10" i="2" s="1"/>
  <c r="H10" i="2" s="1"/>
  <c r="C10" i="2"/>
  <c r="E10" i="2" s="1"/>
  <c r="F10" i="2" s="1"/>
  <c r="F14" i="2" s="1"/>
  <c r="I10" i="2"/>
  <c r="J10" i="2" s="1"/>
  <c r="I12" i="2"/>
  <c r="J12" i="2" s="1"/>
  <c r="K13" i="2" l="1"/>
  <c r="L13" i="2" s="1"/>
  <c r="K11" i="2"/>
  <c r="L11" i="2" s="1"/>
  <c r="K12" i="2"/>
  <c r="L12" i="2" s="1"/>
  <c r="E14" i="2"/>
  <c r="G11" i="2"/>
  <c r="H11" i="2" s="1"/>
  <c r="H14" i="2" s="1"/>
  <c r="I14" i="2"/>
  <c r="J14" i="2"/>
  <c r="K14" i="2" l="1"/>
  <c r="L14" i="2"/>
  <c r="B17" i="2" s="1"/>
  <c r="G14" i="2"/>
  <c r="B16" i="2" l="1"/>
  <c r="B19" i="2" s="1"/>
  <c r="H19" i="4" s="1"/>
  <c r="H20" i="4" s="1"/>
  <c r="B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Dominik Frei - Gebäudehülle Schweiz</author>
    <author>Prend Berisha - Gebäudehülle Schweiz</author>
  </authors>
  <commentList>
    <comment ref="D10" authorId="0" shapeId="0" xr:uid="{84BFB457-820F-4BF6-8F7E-1750D9912B85}">
      <text>
        <r>
          <rPr>
            <b/>
            <sz val="9"/>
            <color indexed="81"/>
            <rFont val="Segoe UI"/>
            <family val="2"/>
          </rPr>
          <t>Name der Mitgliedsfirma</t>
        </r>
      </text>
    </comment>
    <comment ref="H10" authorId="0" shapeId="0" xr:uid="{FB7088D8-7C48-4E62-B26F-5A2F3072370A}">
      <text>
        <r>
          <rPr>
            <b/>
            <sz val="9"/>
            <color indexed="81"/>
            <rFont val="Segoe UI"/>
            <family val="2"/>
          </rPr>
          <t xml:space="preserve">Kunden-Nummer: 
</t>
        </r>
        <r>
          <rPr>
            <sz val="9"/>
            <color indexed="81"/>
            <rFont val="Segoe UI"/>
            <family val="2"/>
          </rPr>
          <t>Ist jeweils angebeben bei der Korrespondenz des Verbandes.</t>
        </r>
      </text>
    </comment>
    <comment ref="H15" authorId="0" shapeId="0" xr:uid="{00000000-0006-0000-0000-000001000000}">
      <text>
        <r>
          <rPr>
            <b/>
            <sz val="8"/>
            <color indexed="81"/>
            <rFont val="Tahoma"/>
            <family val="2"/>
          </rPr>
          <t>1.) Verbandsmodul:</t>
        </r>
        <r>
          <rPr>
            <sz val="8"/>
            <color indexed="81"/>
            <rFont val="Tahoma"/>
            <family val="2"/>
          </rPr>
          <t xml:space="preserve">
Errechneter Beitrag resultierend aus dem Element </t>
        </r>
        <r>
          <rPr>
            <b/>
            <i/>
            <sz val="8"/>
            <color indexed="81"/>
            <rFont val="Tahoma"/>
            <family val="2"/>
          </rPr>
          <t xml:space="preserve">1.) Verbandsmodul </t>
        </r>
        <r>
          <rPr>
            <sz val="8"/>
            <color indexed="81"/>
            <rFont val="Tahoma"/>
            <family val="2"/>
          </rPr>
          <t xml:space="preserve">(Anzahl Betriebe, AHV-pflichtige Lohnsumme, Weitere Verbandszugehörigkeit, Mitarbeiterbestand und Temporär- und Akkordmitarbeitende).
</t>
        </r>
      </text>
    </comment>
    <comment ref="H16" authorId="0" shapeId="0" xr:uid="{00000000-0006-0000-0000-000002000000}">
      <text>
        <r>
          <rPr>
            <b/>
            <sz val="8"/>
            <color indexed="81"/>
            <rFont val="Tahoma"/>
            <family val="2"/>
          </rPr>
          <t xml:space="preserve">2.) Grundbildungsmodul:
</t>
        </r>
        <r>
          <rPr>
            <sz val="8"/>
            <color indexed="81"/>
            <rFont val="Tahoma"/>
            <family val="2"/>
          </rPr>
          <t xml:space="preserve">Errechneter Beitrag resultierend aus dem Element </t>
        </r>
        <r>
          <rPr>
            <b/>
            <i/>
            <sz val="8"/>
            <color indexed="81"/>
            <rFont val="Tahoma"/>
            <family val="2"/>
          </rPr>
          <t>2.) Grundbildungsmodul</t>
        </r>
        <r>
          <rPr>
            <i/>
            <sz val="8"/>
            <color indexed="81"/>
            <rFont val="Tahoma"/>
            <family val="2"/>
          </rPr>
          <t xml:space="preserve"> (Wert Grundbildungsmodul und Wert Lernende).</t>
        </r>
      </text>
    </comment>
    <comment ref="H17" authorId="0" shapeId="0" xr:uid="{00000000-0006-0000-0000-000003000000}">
      <text>
        <r>
          <rPr>
            <b/>
            <sz val="8"/>
            <color indexed="81"/>
            <rFont val="Tahoma"/>
            <family val="2"/>
          </rPr>
          <t xml:space="preserve">3.) Weiterbildungsmodul:
</t>
        </r>
        <r>
          <rPr>
            <sz val="8"/>
            <color indexed="81"/>
            <rFont val="Tahoma"/>
            <family val="2"/>
          </rPr>
          <t xml:space="preserve">Errechneter Beitrag resultierend aus dem Element </t>
        </r>
        <r>
          <rPr>
            <b/>
            <i/>
            <sz val="8"/>
            <color indexed="81"/>
            <rFont val="Tahoma"/>
            <family val="2"/>
          </rPr>
          <t xml:space="preserve">3.) Weiterbildungsmodul </t>
        </r>
        <r>
          <rPr>
            <i/>
            <sz val="8"/>
            <color indexed="81"/>
            <rFont val="Tahoma"/>
            <family val="2"/>
          </rPr>
          <t>(Wert Weiterbildungsmodul und Wert Lohnsumme).</t>
        </r>
      </text>
    </comment>
    <comment ref="H18" authorId="0" shapeId="0" xr:uid="{00000000-0006-0000-0000-000004000000}">
      <text>
        <r>
          <rPr>
            <b/>
            <sz val="8"/>
            <color indexed="81"/>
            <rFont val="Tahoma"/>
            <family val="2"/>
          </rPr>
          <t>Total Brutto:</t>
        </r>
        <r>
          <rPr>
            <sz val="8"/>
            <color indexed="81"/>
            <rFont val="Tahoma"/>
            <family val="2"/>
          </rPr>
          <t xml:space="preserve">
Summe der Beiträge
</t>
        </r>
        <r>
          <rPr>
            <b/>
            <i/>
            <sz val="8"/>
            <color indexed="81"/>
            <rFont val="Tahoma"/>
            <family val="2"/>
          </rPr>
          <t>1.) Verbandsmodul
2.) Grundbildungsmodul
3.) Weiterbildungsmodul</t>
        </r>
        <r>
          <rPr>
            <sz val="8"/>
            <color indexed="81"/>
            <rFont val="Tahoma"/>
            <family val="2"/>
          </rPr>
          <t xml:space="preserve">
</t>
        </r>
      </text>
    </comment>
    <comment ref="H19" authorId="0" shapeId="0" xr:uid="{00000000-0006-0000-0000-000005000000}">
      <text>
        <r>
          <rPr>
            <b/>
            <sz val="8"/>
            <color indexed="81"/>
            <rFont val="Tahoma"/>
            <family val="2"/>
          </rPr>
          <t xml:space="preserve">Rabatt:
</t>
        </r>
        <r>
          <rPr>
            <sz val="8"/>
            <color indexed="81"/>
            <rFont val="Tahoma"/>
            <family val="2"/>
          </rPr>
          <t xml:space="preserve">Errechneter Rabatt gemäss </t>
        </r>
        <r>
          <rPr>
            <i/>
            <sz val="8"/>
            <color indexed="81"/>
            <rFont val="Tahoma"/>
            <family val="2"/>
          </rPr>
          <t>Rabattschlüssel.</t>
        </r>
        <r>
          <rPr>
            <sz val="8"/>
            <color indexed="81"/>
            <rFont val="Tahoma"/>
            <family val="2"/>
          </rPr>
          <t xml:space="preserve">
</t>
        </r>
      </text>
    </comment>
    <comment ref="H20" authorId="0" shapeId="0" xr:uid="{00000000-0006-0000-0000-000006000000}">
      <text>
        <r>
          <rPr>
            <b/>
            <sz val="8"/>
            <color indexed="81"/>
            <rFont val="Tahoma"/>
            <family val="2"/>
          </rPr>
          <t xml:space="preserve">Leistungsbeitrag Gebäudehülle Schweiz:
</t>
        </r>
        <r>
          <rPr>
            <sz val="8"/>
            <color indexed="81"/>
            <rFont val="Tahoma"/>
            <family val="2"/>
          </rPr>
          <t xml:space="preserve">Errechneter Leistungsbeitrag an Gebäudehülle Schweiz.
Resultierend aus dem Wert </t>
        </r>
        <r>
          <rPr>
            <b/>
            <i/>
            <sz val="8"/>
            <color indexed="81"/>
            <rFont val="Tahoma"/>
            <family val="2"/>
          </rPr>
          <t xml:space="preserve">Total Brutto </t>
        </r>
        <r>
          <rPr>
            <sz val="8"/>
            <color indexed="81"/>
            <rFont val="Tahoma"/>
            <family val="2"/>
          </rPr>
          <t xml:space="preserve">abzüglich dem errechneten Rabatt gemäss </t>
        </r>
        <r>
          <rPr>
            <i/>
            <sz val="8"/>
            <color indexed="81"/>
            <rFont val="Tahoma"/>
            <family val="2"/>
          </rPr>
          <t>Rabattschlüssel.</t>
        </r>
      </text>
    </comment>
    <comment ref="C23" authorId="0" shapeId="0" xr:uid="{00000000-0006-0000-0000-000007000000}">
      <text>
        <r>
          <rPr>
            <b/>
            <sz val="8"/>
            <color indexed="81"/>
            <rFont val="Tahoma"/>
            <family val="2"/>
          </rPr>
          <t>Wahl der Module.</t>
        </r>
      </text>
    </comment>
    <comment ref="D25" authorId="0" shapeId="0" xr:uid="{00000000-0006-0000-0000-000008000000}">
      <text>
        <r>
          <rPr>
            <b/>
            <sz val="8"/>
            <color indexed="81"/>
            <rFont val="Tahoma"/>
            <family val="2"/>
          </rPr>
          <t xml:space="preserve">1.) Verbandsmodul:
</t>
        </r>
        <r>
          <rPr>
            <sz val="8"/>
            <color indexed="81"/>
            <rFont val="Tahoma"/>
            <family val="2"/>
          </rPr>
          <t>Dieses Feld ist immer aktiviert. Eine Mitgliedschaft bedeutet automatisch den Anspruch auf Leistungen die im Verbandsmodul integriert sind.</t>
        </r>
      </text>
    </comment>
    <comment ref="D26" authorId="0" shapeId="0" xr:uid="{00000000-0006-0000-0000-000009000000}">
      <text>
        <r>
          <rPr>
            <b/>
            <sz val="8"/>
            <color indexed="81"/>
            <rFont val="Tahoma"/>
            <family val="2"/>
          </rPr>
          <t xml:space="preserve">2.) Grundbildungsmodul
Ja = gewünscht / Nein = nicht gewünscht
</t>
        </r>
        <r>
          <rPr>
            <sz val="8"/>
            <color indexed="81"/>
            <rFont val="Tahoma"/>
            <family val="2"/>
          </rPr>
          <t>Dieses Feld ist zu aktivieren (mit Ja), wenn das Grundbildungsmodul gewählt wird.
Bei der Aktivierung dieses Feldes (mit Ja) entsteht der Anspruch auf Leistungen, die im Grundbildungsmodul integriert sind.</t>
        </r>
        <r>
          <rPr>
            <b/>
            <sz val="8"/>
            <color indexed="81"/>
            <rFont val="Tahoma"/>
            <family val="2"/>
          </rPr>
          <t xml:space="preserve">
</t>
        </r>
      </text>
    </comment>
    <comment ref="D27" authorId="0" shapeId="0" xr:uid="{00000000-0006-0000-0000-00000A000000}">
      <text>
        <r>
          <rPr>
            <b/>
            <sz val="8"/>
            <color indexed="81"/>
            <rFont val="Tahoma"/>
            <family val="2"/>
          </rPr>
          <t xml:space="preserve">3.) Weiterbildungsmodul:
Ja = gewünscht / Nein= nicht gewünscht
</t>
        </r>
        <r>
          <rPr>
            <sz val="8"/>
            <color indexed="81"/>
            <rFont val="Tahoma"/>
            <family val="2"/>
          </rPr>
          <t>Dieses Feld ist zu aktivieren (mit Ja), wenn das Weiterbildungsmodul gewählt wird. 
Bei der Aktivierung dieses Feldes (mit Ja) entsteht der Anspruch auf Leistungen, die im Weiterbildungsmodul integriert sind.</t>
        </r>
      </text>
    </comment>
    <comment ref="C29" authorId="0" shapeId="0" xr:uid="{00000000-0006-0000-0000-00000B000000}">
      <text>
        <r>
          <rPr>
            <b/>
            <sz val="8"/>
            <color indexed="81"/>
            <rFont val="Tahoma"/>
            <family val="2"/>
          </rPr>
          <t xml:space="preserve">1.) Verbandsmodul:
</t>
        </r>
        <r>
          <rPr>
            <sz val="8"/>
            <color indexed="81"/>
            <rFont val="Tahoma"/>
            <family val="2"/>
          </rPr>
          <t xml:space="preserve">Angaben zur Unternehmung wie Anzahl der angeschlossenen Betriebe (Hauptbetrieb und Filialbetriebe). Angabe der AHV-pflichtigen Lohnsumme des gesamten Unternehmens und weitere.
Diese Angaben dienen zur Ermittlung der Beiträge für das </t>
        </r>
        <r>
          <rPr>
            <b/>
            <i/>
            <sz val="8"/>
            <color indexed="81"/>
            <rFont val="Tahoma"/>
            <family val="2"/>
          </rPr>
          <t>Verbandsmodul.</t>
        </r>
        <r>
          <rPr>
            <sz val="8"/>
            <color indexed="81"/>
            <rFont val="Tahoma"/>
            <family val="2"/>
          </rPr>
          <t xml:space="preserve">
</t>
        </r>
      </text>
    </comment>
    <comment ref="D31" authorId="0" shapeId="0" xr:uid="{00000000-0006-0000-0000-00000C000000}">
      <text>
        <r>
          <rPr>
            <b/>
            <sz val="8"/>
            <color indexed="81"/>
            <rFont val="Tahoma"/>
            <family val="2"/>
          </rPr>
          <t xml:space="preserve">Anzahl Betriebe:
</t>
        </r>
        <r>
          <rPr>
            <sz val="8"/>
            <color indexed="81"/>
            <rFont val="Tahoma"/>
            <family val="2"/>
          </rPr>
          <t>Zu deklarieren sind neben dem Hauptbetrieb sämtliche dem Betrieb angeschlossenen Filialbetriebe, die ihrerseits Tätigkeiten und Dienstleistungen für den Hauptbetrieb erbringen.</t>
        </r>
      </text>
    </comment>
    <comment ref="D32" authorId="0" shapeId="0" xr:uid="{00000000-0006-0000-0000-00000D000000}">
      <text>
        <r>
          <rPr>
            <b/>
            <sz val="8"/>
            <color indexed="81"/>
            <rFont val="Tahoma"/>
            <family val="2"/>
          </rPr>
          <t>Hauptbetrieb:</t>
        </r>
        <r>
          <rPr>
            <sz val="8"/>
            <color indexed="81"/>
            <rFont val="Tahoma"/>
            <family val="2"/>
          </rPr>
          <t xml:space="preserve">
Ein Hauptbetrieb ist auf jeden Fall immer anzugeben.
Der Hauptbetrieb wird mit einem Pauschalbetrag berechnet.
</t>
        </r>
      </text>
    </comment>
    <comment ref="D33" authorId="0" shapeId="0" xr:uid="{735FAE56-7331-4BAB-B231-32066C336231}">
      <text>
        <r>
          <rPr>
            <b/>
            <sz val="8"/>
            <color indexed="81"/>
            <rFont val="Tahoma"/>
            <family val="2"/>
          </rPr>
          <t xml:space="preserve">Filialbetrieb:
</t>
        </r>
        <r>
          <rPr>
            <sz val="8"/>
            <color indexed="81"/>
            <rFont val="Tahoma"/>
            <family val="2"/>
          </rPr>
          <t xml:space="preserve">Anzugeben sind sämtliche dem Hauptbetrieb angeschlossenen Filialbetriebe, die Tätigkeiten und Dienstleistungen für den Hauptbetrieb erbringen. </t>
        </r>
      </text>
    </comment>
    <comment ref="D35" authorId="0" shapeId="0" xr:uid="{00000000-0006-0000-0000-00000F000000}">
      <text>
        <r>
          <rPr>
            <b/>
            <sz val="8"/>
            <color indexed="81"/>
            <rFont val="Tahoma"/>
            <family val="2"/>
          </rPr>
          <t xml:space="preserve">AHV-pflichtige Lohnsumme des ganzen Betriebs:
</t>
        </r>
        <r>
          <rPr>
            <sz val="8"/>
            <color indexed="81"/>
            <rFont val="Tahoma"/>
            <family val="2"/>
          </rPr>
          <t>Die im Vorjahr gesamtheitlich ausbezahlten AHV-abrechnungspflichtigen Löhne der ganzen Unternehmung sind die Grundlage der Beiträge im Verbandsmodul.</t>
        </r>
        <r>
          <rPr>
            <b/>
            <sz val="8"/>
            <color indexed="81"/>
            <rFont val="Tahoma"/>
            <family val="2"/>
          </rPr>
          <t xml:space="preserve">
</t>
        </r>
      </text>
    </comment>
    <comment ref="D39" authorId="0" shapeId="0" xr:uid="{00000000-0006-0000-0000-000010000000}">
      <text>
        <r>
          <rPr>
            <b/>
            <sz val="8"/>
            <color indexed="81"/>
            <rFont val="Tahoma"/>
            <family val="2"/>
          </rPr>
          <t>Weitere Verbandszugehörigkeit:</t>
        </r>
        <r>
          <rPr>
            <sz val="8"/>
            <color indexed="81"/>
            <rFont val="Tahoma"/>
            <family val="2"/>
          </rPr>
          <t xml:space="preserve">
Lohnsummen, die bei einem der festgelegten Arbeitgeberverbänden abgerechnet werden, können abgezogen und daher wie folgt angegeben werden:
</t>
        </r>
        <r>
          <rPr>
            <b/>
            <sz val="8"/>
            <color indexed="81"/>
            <rFont val="Tahoma"/>
            <family val="2"/>
          </rPr>
          <t xml:space="preserve">100% </t>
        </r>
        <r>
          <rPr>
            <sz val="8"/>
            <color indexed="81"/>
            <rFont val="Tahoma"/>
            <family val="2"/>
          </rPr>
          <t xml:space="preserve">&gt; Keine weitere Verbandszugehörigkeit
</t>
        </r>
        <r>
          <rPr>
            <b/>
            <sz val="8"/>
            <color indexed="81"/>
            <rFont val="Tahoma"/>
            <family val="2"/>
          </rPr>
          <t>75%</t>
        </r>
        <r>
          <rPr>
            <sz val="8"/>
            <color indexed="81"/>
            <rFont val="Tahoma"/>
            <family val="2"/>
          </rPr>
          <t xml:space="preserve"> &gt; Haupttätigkeit eher in der Gebäudehüllenbranche</t>
        </r>
        <r>
          <rPr>
            <sz val="8"/>
            <color indexed="81"/>
            <rFont val="Tahoma"/>
            <family val="2"/>
          </rPr>
          <t xml:space="preserve">
</t>
        </r>
        <r>
          <rPr>
            <b/>
            <sz val="8"/>
            <color indexed="81"/>
            <rFont val="Tahoma"/>
            <family val="2"/>
          </rPr>
          <t xml:space="preserve">50% </t>
        </r>
        <r>
          <rPr>
            <sz val="8"/>
            <color indexed="81"/>
            <rFont val="Tahoma"/>
            <family val="2"/>
          </rPr>
          <t xml:space="preserve">&gt; Haupttätigkeit in beiden Verbandsbranchen ausgeglichen
</t>
        </r>
        <r>
          <rPr>
            <b/>
            <sz val="8"/>
            <color indexed="81"/>
            <rFont val="Tahoma"/>
            <family val="2"/>
          </rPr>
          <t>25%</t>
        </r>
        <r>
          <rPr>
            <sz val="8"/>
            <color indexed="81"/>
            <rFont val="Tahoma"/>
            <family val="2"/>
          </rPr>
          <t xml:space="preserve"> &gt; Haupttätigkeit eher in der anderen Verbandsbranche.
Anmerkung zur Bewertung weitere Verbandszugehörigkeit:
Der angegebenen Prozentsatz bestimmt die Höhe der abgerechneten Lohnsumme, welche bei Gebäudehülle Schweiz abgerechnet wird.</t>
        </r>
      </text>
    </comment>
    <comment ref="C41" authorId="1" shapeId="0" xr:uid="{0CF05003-0688-4874-AFAD-DBA7803ED53C}">
      <text>
        <r>
          <rPr>
            <b/>
            <sz val="8"/>
            <color indexed="81"/>
            <rFont val="Tahoma"/>
            <family val="2"/>
          </rPr>
          <t>Mitarbeiterbestand:</t>
        </r>
        <r>
          <rPr>
            <sz val="8"/>
            <color indexed="81"/>
            <rFont val="Tahoma"/>
            <family val="2"/>
          </rPr>
          <t xml:space="preserve">
Diese Angaben dienen der Feststellung der im Leistungsbeitrag eingerechneten Berufs- und Vollzugskostenbeiträge Arbeitgeberseitig.
Angabe der Anzahl Mitarbeitenden und Lernenden des jeweiligen Vorjahres (Stichdatum per 31.12.). Betriebe mit Saisoniers deklarieren den durchschnittlichen Personalbestand über das ganze Jahr (nur ganze Zahlen).</t>
        </r>
        <r>
          <rPr>
            <sz val="9"/>
            <color indexed="81"/>
            <rFont val="Segoe UI"/>
            <family val="2"/>
          </rPr>
          <t xml:space="preserve">
</t>
        </r>
      </text>
    </comment>
    <comment ref="D42" authorId="0" shapeId="0" xr:uid="{0C40FDAC-1F0E-4EDF-944C-2BFDEDD81624}">
      <text>
        <r>
          <rPr>
            <b/>
            <sz val="9"/>
            <color indexed="81"/>
            <rFont val="Segoe UI"/>
            <charset val="1"/>
          </rPr>
          <t xml:space="preserve">Geschäftsführer / Kader / Admin:
</t>
        </r>
        <r>
          <rPr>
            <sz val="9"/>
            <color indexed="81"/>
            <rFont val="Segoe UI"/>
            <family val="2"/>
          </rPr>
          <t>Geschäftsführer sowie Mitarbeitende, die im Unternehmen Führungsverantwortung haben, oder hauptsächlich in planerischer, kaufmännischer oder administrativer Funktion tätig sind und daher nicht dem GAV Gebäudehülle unterstellt sind (s. auch GAV Gebäudehülle, Art. 5.2"Persönlicher Geltungsbereich")</t>
        </r>
      </text>
    </comment>
    <comment ref="D43" authorId="0" shapeId="0" xr:uid="{8D497C34-01CD-4D6E-B968-A237BE4005F1}">
      <text>
        <r>
          <rPr>
            <b/>
            <sz val="9"/>
            <color indexed="81"/>
            <rFont val="Segoe UI"/>
            <family val="2"/>
          </rPr>
          <t xml:space="preserve">Mitarbeitende GAV Gebäudehülle
</t>
        </r>
        <r>
          <rPr>
            <sz val="9"/>
            <color indexed="81"/>
            <rFont val="Segoe UI"/>
            <family val="2"/>
          </rPr>
          <t>Mitarbeitende, die dem GAV Gebäudehülle unterstellt sind (s. auch GAV Gebäudehülle, Art. 5.2 "Persönlicher Geltungsbereich").</t>
        </r>
      </text>
    </comment>
    <comment ref="H43" authorId="0" shapeId="0" xr:uid="{6EF85FA9-3A28-4FAA-9608-86D590A2E944}">
      <text>
        <r>
          <rPr>
            <sz val="9"/>
            <color indexed="81"/>
            <rFont val="Segoe UI"/>
            <family val="2"/>
          </rPr>
          <t>Pauschale von CHF 500.00 wenn weniger als 2 Mitarbeitende GAV Gebäudehülle deklariert werden.
Ansonsten Anzahl der Mitarbeitenden GAV Gebäudehülle multipliziert mit dem Wert CHF 300.00 pro Mitarbeitende.</t>
        </r>
      </text>
    </comment>
    <comment ref="D44" authorId="0" shapeId="0" xr:uid="{0C541022-356D-47DA-93BF-2F7EB72A7FEC}">
      <text>
        <r>
          <rPr>
            <b/>
            <sz val="9"/>
            <color indexed="81"/>
            <rFont val="Segoe UI"/>
            <family val="2"/>
          </rPr>
          <t xml:space="preserve">Mitarbeitende anderer GAV
</t>
        </r>
        <r>
          <rPr>
            <sz val="9"/>
            <color indexed="81"/>
            <rFont val="Segoe UI"/>
            <family val="2"/>
          </rPr>
          <t>Mitarbeitende, die einem anderen GAV als dem GAV Gebäudehülle unterstellt sind (Kantonaler- oder Branchen-GAV) und an der Gebäudehülle tätig sind (z.B. Spengler, Zimmerleute etc.).</t>
        </r>
      </text>
    </comment>
    <comment ref="H44" authorId="0" shapeId="0" xr:uid="{74721543-CBC4-4862-973C-CA905A7843D3}">
      <text>
        <r>
          <rPr>
            <sz val="9"/>
            <color indexed="81"/>
            <rFont val="Segoe UI"/>
            <family val="2"/>
          </rPr>
          <t>Der berechnete Wert nimmt Bezug auf den Prozentsatz der Verbandszugehörigkeit.</t>
        </r>
      </text>
    </comment>
    <comment ref="D45" authorId="0" shapeId="0" xr:uid="{00000000-0006-0000-0000-000015000000}">
      <text>
        <r>
          <rPr>
            <b/>
            <sz val="8"/>
            <color indexed="81"/>
            <rFont val="Tahoma"/>
            <family val="2"/>
          </rPr>
          <t xml:space="preserve">Lernende Gebäudehülle:
</t>
        </r>
        <r>
          <rPr>
            <sz val="8"/>
            <color indexed="81"/>
            <rFont val="Tahoma"/>
            <family val="2"/>
          </rPr>
          <t xml:space="preserve">Lernende, die dem GAV Gebäudehülle unterstellt sind und eine Lehre in den Fachrichtungen des Berufsfeld Gebäudehülle absolvieren. 
Leistungsanspruch für die angegebenen Anzahl Lernender besteht erst durch die Wahl </t>
        </r>
        <r>
          <rPr>
            <b/>
            <sz val="8"/>
            <color indexed="81"/>
            <rFont val="Tahoma"/>
            <family val="2"/>
          </rPr>
          <t>2.) Grundbildungsmodul</t>
        </r>
        <r>
          <rPr>
            <sz val="8"/>
            <color indexed="81"/>
            <rFont val="Tahoma"/>
            <family val="2"/>
          </rPr>
          <t>.</t>
        </r>
      </text>
    </comment>
    <comment ref="C47" authorId="0" shapeId="0" xr:uid="{00000000-0006-0000-0000-000016000000}">
      <text>
        <r>
          <rPr>
            <b/>
            <sz val="8"/>
            <color indexed="81"/>
            <rFont val="Tahoma"/>
            <family val="2"/>
          </rPr>
          <t xml:space="preserve">Temporär- und Akkordmitarbeitende:
</t>
        </r>
        <r>
          <rPr>
            <sz val="8"/>
            <color indexed="81"/>
            <rFont val="Tahoma"/>
            <family val="2"/>
          </rPr>
          <t>75% der Summe aller Rechnungen (aus dem Vorjahr) für temporär- und Akkordmitarbeitende werden der deklarierten AHV-Lohnsumme aufgerechnet.
Einzig Löhne von ausgeliehenem Personal von anderen Mitgliederfirmen von Gebäudehülle Schweiz sind nicht zu deklarieren, da diese über die verleihende Firma  abgerechnet werden.</t>
        </r>
      </text>
    </comment>
    <comment ref="D48" authorId="0" shapeId="0" xr:uid="{00000000-0006-0000-0000-000017000000}">
      <text>
        <r>
          <rPr>
            <b/>
            <sz val="8"/>
            <color indexed="81"/>
            <rFont val="Tahoma"/>
            <family val="2"/>
          </rPr>
          <t xml:space="preserve">Summe der Rechnungen der temporär- und Akkordmitarbeitenden:
</t>
        </r>
        <r>
          <rPr>
            <sz val="8"/>
            <color indexed="81"/>
            <rFont val="Tahoma"/>
            <family val="2"/>
          </rPr>
          <t>Die gesammte Summe aller Rechnungen der temporär- und Akkordmitarbaitenden aus dem Vorjahr ist zu deklarieren.</t>
        </r>
      </text>
    </comment>
    <comment ref="C51" authorId="0" shapeId="0" xr:uid="{00000000-0006-0000-0000-000018000000}">
      <text>
        <r>
          <rPr>
            <b/>
            <sz val="8"/>
            <color indexed="81"/>
            <rFont val="Tahoma"/>
            <family val="2"/>
          </rPr>
          <t>Errechnete Lohnsumme GHCH:</t>
        </r>
        <r>
          <rPr>
            <sz val="8"/>
            <color indexed="81"/>
            <rFont val="Tahoma"/>
            <family val="2"/>
          </rPr>
          <t xml:space="preserve">
Der Wert der errechneten Lohnsumme setzt sich zusammen aus der ermittelten abgerechneten Lohnsumme GHCH und dem ermittelten Wert der temporären Mitarbeitenden.
Diese Angaben dienen zusammen mit dem Wert der Anzahl Betriebe zur Ermittlung der Beiträge für das Verbandsmodul.</t>
        </r>
      </text>
    </comment>
    <comment ref="C52" authorId="0" shapeId="0" xr:uid="{00000000-0006-0000-0000-000019000000}">
      <text>
        <r>
          <rPr>
            <b/>
            <sz val="8"/>
            <color indexed="81"/>
            <rFont val="Tahoma"/>
            <family val="2"/>
          </rPr>
          <t>Wert Lohnsumme:</t>
        </r>
        <r>
          <rPr>
            <sz val="8"/>
            <color indexed="81"/>
            <rFont val="Tahoma"/>
            <family val="2"/>
          </rPr>
          <t xml:space="preserve">
Die errechnete Lohnsumme GHCH wird mit dem prozentualen Wert multipliziert zum Wert Lohnsumme.</t>
        </r>
      </text>
    </comment>
    <comment ref="C55" authorId="0" shapeId="0" xr:uid="{00000000-0006-0000-0000-00001B000000}">
      <text>
        <r>
          <rPr>
            <b/>
            <sz val="8"/>
            <color indexed="81"/>
            <rFont val="Tahoma"/>
            <family val="2"/>
          </rPr>
          <t xml:space="preserve">2.) Grundbildungsmodul
</t>
        </r>
        <r>
          <rPr>
            <sz val="8"/>
            <color indexed="81"/>
            <rFont val="Tahoma"/>
            <family val="2"/>
          </rPr>
          <t>Diese Angaben dienen zur Ermittlung der Beiträge für das Grundbildungsmodul.</t>
        </r>
      </text>
    </comment>
    <comment ref="C57" authorId="0" shapeId="0" xr:uid="{00000000-0006-0000-0000-00001C000000}">
      <text>
        <r>
          <rPr>
            <b/>
            <sz val="8"/>
            <color indexed="81"/>
            <rFont val="Tahoma"/>
            <family val="2"/>
          </rPr>
          <t xml:space="preserve">Wert Grundbildungsmodul:
</t>
        </r>
        <r>
          <rPr>
            <sz val="8"/>
            <color indexed="81"/>
            <rFont val="Tahoma"/>
            <family val="2"/>
          </rPr>
          <t xml:space="preserve">Der Wert Grundbildungsmodul ergibt sich aus der Modulwahl.
Dieser Wert ist unabhängig der Anzahl Lernenden und wird bei der Modulwahl </t>
        </r>
        <r>
          <rPr>
            <b/>
            <sz val="8"/>
            <color indexed="81"/>
            <rFont val="Tahoma"/>
            <family val="2"/>
          </rPr>
          <t xml:space="preserve">2.) Grundbildungsmodul </t>
        </r>
        <r>
          <rPr>
            <sz val="8"/>
            <color indexed="81"/>
            <rFont val="Tahoma"/>
            <family val="2"/>
          </rPr>
          <t>= Ja aktiviert.</t>
        </r>
      </text>
    </comment>
    <comment ref="C58" authorId="0" shapeId="0" xr:uid="{00000000-0006-0000-0000-00001D000000}">
      <text>
        <r>
          <rPr>
            <b/>
            <sz val="8"/>
            <color indexed="81"/>
            <rFont val="Tahoma"/>
            <family val="2"/>
          </rPr>
          <t xml:space="preserve">Anzahl Lernende:
</t>
        </r>
        <r>
          <rPr>
            <sz val="8"/>
            <color indexed="81"/>
            <rFont val="Tahoma"/>
            <family val="2"/>
          </rPr>
          <t>Der Wert Lernender wird ermittelt durch die Zahl der angegebenen Lernenden multipliziert mit dem vorgegebenen Wert.</t>
        </r>
      </text>
    </comment>
    <comment ref="C61" authorId="0" shapeId="0" xr:uid="{00000000-0006-0000-0000-00001E000000}">
      <text>
        <r>
          <rPr>
            <b/>
            <sz val="8"/>
            <color indexed="81"/>
            <rFont val="Tahoma"/>
            <family val="2"/>
          </rPr>
          <t xml:space="preserve">3.) Weiterbildungsmodul
</t>
        </r>
        <r>
          <rPr>
            <sz val="8"/>
            <color indexed="81"/>
            <rFont val="Tahoma"/>
            <family val="2"/>
          </rPr>
          <t>Diese Angaben dienen zur Ermittlung der Beiträge für das Weiterbildungsmodul.</t>
        </r>
      </text>
    </comment>
    <comment ref="C63" authorId="0" shapeId="0" xr:uid="{00000000-0006-0000-0000-00001F000000}">
      <text>
        <r>
          <rPr>
            <b/>
            <sz val="8"/>
            <color indexed="81"/>
            <rFont val="Tahoma"/>
            <family val="2"/>
          </rPr>
          <t xml:space="preserve">Wert Weiterbildungsmodul:
</t>
        </r>
        <r>
          <rPr>
            <sz val="8"/>
            <color indexed="81"/>
            <rFont val="Tahoma"/>
            <family val="2"/>
          </rPr>
          <t xml:space="preserve">Der Wert Weiterbildungsmodul ergibt sich aus der Modulwahl und wird bei der Modulwahl </t>
        </r>
        <r>
          <rPr>
            <b/>
            <sz val="8"/>
            <color indexed="81"/>
            <rFont val="Tahoma"/>
            <family val="2"/>
          </rPr>
          <t>3.) Weiterbildungsmodul</t>
        </r>
        <r>
          <rPr>
            <sz val="8"/>
            <color indexed="81"/>
            <rFont val="Tahoma"/>
            <family val="2"/>
          </rPr>
          <t xml:space="preserve"> = Ja aktiviert.</t>
        </r>
      </text>
    </comment>
    <comment ref="C64" authorId="0" shapeId="0" xr:uid="{00000000-0006-0000-0000-000020000000}">
      <text>
        <r>
          <rPr>
            <b/>
            <sz val="8"/>
            <color indexed="81"/>
            <rFont val="Tahoma"/>
            <family val="2"/>
          </rPr>
          <t>Wert Lohnsumme:</t>
        </r>
        <r>
          <rPr>
            <sz val="8"/>
            <color indexed="81"/>
            <rFont val="Tahoma"/>
            <family val="2"/>
          </rPr>
          <t xml:space="preserve">
Der Wert Lohnsumme wird ermittelt durch die errechnete Lohnsumme GHCH und multipliziert mit dem vorgegebenen Wert.</t>
        </r>
      </text>
    </comment>
  </commentList>
</comments>
</file>

<file path=xl/sharedStrings.xml><?xml version="1.0" encoding="utf-8"?>
<sst xmlns="http://schemas.openxmlformats.org/spreadsheetml/2006/main" count="74" uniqueCount="61">
  <si>
    <t xml:space="preserve"> 0 - 1'500.00</t>
  </si>
  <si>
    <t>1'501.00 - 3'000.00</t>
  </si>
  <si>
    <t>3'001.00 - 6'000.00</t>
  </si>
  <si>
    <t>Beitrag:</t>
  </si>
  <si>
    <t>Wert bis 1'500.00</t>
  </si>
  <si>
    <t>Wert ab 6'001.00</t>
  </si>
  <si>
    <t>Wert 1'501.00 bis 3'000.00</t>
  </si>
  <si>
    <t>Wert 3'001.00 bis 6'000.00</t>
  </si>
  <si>
    <t>Berechnet</t>
  </si>
  <si>
    <t>Beitrag brutto</t>
  </si>
  <si>
    <t>Beitrag netto</t>
  </si>
  <si>
    <t>Rückvergütung</t>
  </si>
  <si>
    <t>%</t>
  </si>
  <si>
    <t>Satz</t>
  </si>
  <si>
    <t>Rabatt (%)</t>
  </si>
  <si>
    <t>Anzahl Betriebe</t>
  </si>
  <si>
    <t>Hauptbetrieb</t>
  </si>
  <si>
    <t>Filialbetrieb</t>
  </si>
  <si>
    <t>Mitarbeiterbestand</t>
  </si>
  <si>
    <t>Total Brutto</t>
  </si>
  <si>
    <t>Weitere Verbandszugehörigkeit</t>
  </si>
  <si>
    <t>AHV-pflichtige Lohnsumme</t>
  </si>
  <si>
    <t>ganzer Betrieb</t>
  </si>
  <si>
    <t>Lernende Gebäudehülle</t>
  </si>
  <si>
    <t>Abgerechnete Lohnsumme GHCH (%)</t>
  </si>
  <si>
    <t>Errechnete Lohnsumme GHCH</t>
  </si>
  <si>
    <t>Rabattschlüssel</t>
  </si>
  <si>
    <t>Wert Lohnsumme</t>
  </si>
  <si>
    <t>Mitarbeitende GAV Gebäudehülle</t>
  </si>
  <si>
    <t>Leistungsbeitrag Gebäudehülle Schweiz</t>
  </si>
  <si>
    <t>1.) Verbandsmodul</t>
  </si>
  <si>
    <t>2.) Grundbildungsmodul</t>
  </si>
  <si>
    <t>3.) Weiterbildungsmodul</t>
  </si>
  <si>
    <t>höher 6'000.00</t>
  </si>
  <si>
    <t>Temporär- und Akkordmitarbeitende:</t>
  </si>
  <si>
    <t xml:space="preserve">Rechnungen Temporäre </t>
  </si>
  <si>
    <t>Eingabe</t>
  </si>
  <si>
    <t>Werte</t>
  </si>
  <si>
    <t>Modulwahl</t>
  </si>
  <si>
    <t>1.) Berechnung Verbandsmodul</t>
  </si>
  <si>
    <t>Wert Weiterbildungsmodul</t>
  </si>
  <si>
    <t>Wert Grundbildungsmodul</t>
  </si>
  <si>
    <t>Anzahl Lernende</t>
  </si>
  <si>
    <t>Firmenstempel/</t>
  </si>
  <si>
    <t>Errechnete Beiträge für</t>
  </si>
  <si>
    <t>Sektion</t>
  </si>
  <si>
    <t>Hinweis:</t>
  </si>
  <si>
    <t>PLZ/Ort</t>
  </si>
  <si>
    <t>Leistungsrechner - Leistungsbeitrag Gebäudehülle Schweiz</t>
  </si>
  <si>
    <t>Mitarbeitende anderer GAV</t>
  </si>
  <si>
    <t>Dropdown:</t>
  </si>
  <si>
    <t>gerundeter Wert:</t>
  </si>
  <si>
    <t>Gerundeter Wert:</t>
  </si>
  <si>
    <t>Geschäftsführer / Kader / Admin</t>
  </si>
  <si>
    <t>Firma / Kunden-Nr.</t>
  </si>
  <si>
    <t>Reduktion</t>
  </si>
  <si>
    <t>Ort</t>
  </si>
  <si>
    <t>Datum</t>
  </si>
  <si>
    <t>Unterschrift</t>
  </si>
  <si>
    <t>Bitte übermitteln Sie das Formular online an Gebäudehülle Schweiz.</t>
  </si>
  <si>
    <t>bitte wählen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</si>
</sst>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quot;SFr.&quot;\ * #,##0.00_ ;_ &quot;SFr.&quot;\ * \-#,##0.00_ ;_ &quot;SFr.&quot;\ * &quot;-&quot;??_ ;_ @_ "/>
    <numFmt numFmtId="165" formatCode="_ * #,##0_ ;_ * \-#,##0_ ;_ * &quot;-&quot;??_ ;_ @_ "/>
    <numFmt numFmtId="166" formatCode="0.0%"/>
    <numFmt numFmtId="167" formatCode="_ [$CHF-807]\ * #,##0.00_ ;_ [$CHF-807]\ * \-#,##0.00_ ;_ [$CHF-807]\ * &quot;-&quot;??_ ;_ @_ "/>
  </numFmts>
  <fonts count="22" x14ac:knownFonts="1">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b/>
      <sz val="20"/>
      <color theme="1"/>
      <name val="Calibri"/>
      <family val="2"/>
      <scheme val="minor"/>
    </font>
    <font>
      <b/>
      <sz val="8"/>
      <color indexed="81"/>
      <name val="Tahoma"/>
      <family val="2"/>
    </font>
    <font>
      <b/>
      <sz val="16"/>
      <color theme="3" tint="0.39997558519241921"/>
      <name val="Calibri"/>
      <family val="2"/>
      <scheme val="minor"/>
    </font>
    <font>
      <sz val="8"/>
      <color indexed="81"/>
      <name val="Tahoma"/>
      <family val="2"/>
    </font>
    <font>
      <b/>
      <i/>
      <sz val="8"/>
      <color indexed="81"/>
      <name val="Tahoma"/>
      <family val="2"/>
    </font>
    <font>
      <i/>
      <sz val="8"/>
      <color indexed="81"/>
      <name val="Tahoma"/>
      <family val="2"/>
    </font>
    <font>
      <sz val="11"/>
      <color rgb="FFFA7D00"/>
      <name val="Calibri"/>
      <family val="2"/>
      <scheme val="minor"/>
    </font>
    <font>
      <b/>
      <sz val="11"/>
      <name val="Calibri"/>
      <family val="2"/>
      <scheme val="minor"/>
    </font>
    <font>
      <sz val="9"/>
      <color indexed="81"/>
      <name val="Segoe UI"/>
      <family val="2"/>
    </font>
    <font>
      <sz val="11"/>
      <color theme="0"/>
      <name val="Calibri"/>
      <family val="2"/>
      <scheme val="minor"/>
    </font>
    <font>
      <b/>
      <sz val="9"/>
      <color indexed="81"/>
      <name val="Segoe UI"/>
      <charset val="1"/>
    </font>
    <font>
      <b/>
      <sz val="9"/>
      <color indexed="81"/>
      <name val="Segoe UI"/>
      <family val="2"/>
    </font>
    <font>
      <b/>
      <sz val="16"/>
      <name val="Calibri"/>
      <family val="2"/>
      <scheme val="minor"/>
    </font>
    <font>
      <sz val="11"/>
      <name val="Calibri"/>
      <family val="2"/>
      <scheme val="minor"/>
    </font>
    <font>
      <b/>
      <sz val="12"/>
      <color theme="1"/>
      <name val="Calibri"/>
      <family val="2"/>
      <scheme val="minor"/>
    </font>
  </fonts>
  <fills count="12">
    <fill>
      <patternFill patternType="none"/>
    </fill>
    <fill>
      <patternFill patternType="gray125"/>
    </fill>
    <fill>
      <patternFill patternType="solid">
        <fgColor rgb="FFFFFFCC"/>
      </patternFill>
    </fill>
    <fill>
      <patternFill patternType="solid">
        <fgColor rgb="FFFFCC99"/>
      </patternFill>
    </fill>
    <fill>
      <patternFill patternType="solid">
        <fgColor rgb="FFF2F2F2"/>
      </patternFill>
    </fill>
    <fill>
      <patternFill patternType="solid">
        <fgColor rgb="FFA5A5A5"/>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rgb="FFFF7D32"/>
        <bgColor indexed="64"/>
      </patternFill>
    </fill>
  </fills>
  <borders count="38">
    <border>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indexed="64"/>
      </top>
      <bottom style="double">
        <color indexed="64"/>
      </bottom>
      <diagonal/>
    </border>
    <border>
      <left style="thin">
        <color rgb="FF7F7F7F"/>
      </left>
      <right style="thin">
        <color rgb="FF7F7F7F"/>
      </right>
      <top style="thin">
        <color rgb="FF7F7F7F"/>
      </top>
      <bottom/>
      <diagonal/>
    </border>
    <border>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style="thin">
        <color theme="0" tint="-0.499984740745262"/>
      </left>
      <right style="thin">
        <color rgb="FF7F7F7F"/>
      </right>
      <top style="thin">
        <color theme="0" tint="-0.499984740745262"/>
      </top>
      <bottom style="thin">
        <color rgb="FF7F7F7F"/>
      </bottom>
      <diagonal/>
    </border>
    <border>
      <left/>
      <right/>
      <top/>
      <bottom style="thin">
        <color indexed="64"/>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top style="thin">
        <color rgb="FF7F7F7F"/>
      </top>
      <bottom style="thin">
        <color rgb="FF7F7F7F"/>
      </bottom>
      <diagonal/>
    </border>
    <border>
      <left style="thin">
        <color rgb="FF7F7F7F"/>
      </left>
      <right style="thin">
        <color rgb="FF7F7F7F"/>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style="thin">
        <color theme="0" tint="-0.34998626667073579"/>
      </left>
      <right style="thin">
        <color rgb="FF7F7F7F"/>
      </right>
      <top style="thin">
        <color rgb="FF7F7F7F"/>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
      <left style="thin">
        <color rgb="FF7F7F7F"/>
      </left>
      <right/>
      <top/>
      <bottom style="double">
        <color indexed="64"/>
      </bottom>
      <diagonal/>
    </border>
    <border>
      <left/>
      <right/>
      <top/>
      <bottom style="double">
        <color indexed="64"/>
      </bottom>
      <diagonal/>
    </border>
    <border>
      <left/>
      <right style="thin">
        <color rgb="FF7F7F7F"/>
      </right>
      <top/>
      <bottom style="double">
        <color indexed="64"/>
      </bottom>
      <diagonal/>
    </border>
    <border>
      <left style="thin">
        <color rgb="FF7F7F7F"/>
      </left>
      <right style="thin">
        <color rgb="FF7F7F7F"/>
      </right>
      <top/>
      <bottom style="double">
        <color indexed="64"/>
      </bottom>
      <diagonal/>
    </border>
    <border>
      <left style="thin">
        <color rgb="FF7F7F7F"/>
      </left>
      <right/>
      <top style="thin">
        <color indexed="64"/>
      </top>
      <bottom style="thin">
        <color indexed="64"/>
      </bottom>
      <diagonal/>
    </border>
    <border>
      <left/>
      <right/>
      <top style="thin">
        <color indexed="64"/>
      </top>
      <bottom style="thin">
        <color indexed="64"/>
      </bottom>
      <diagonal/>
    </border>
    <border>
      <left/>
      <right style="thin">
        <color rgb="FF7F7F7F"/>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rgb="FF7F7F7F"/>
      </top>
      <bottom style="thin">
        <color rgb="FF7F7F7F"/>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8">
    <xf numFmtId="0" fontId="0" fillId="0" borderId="0"/>
    <xf numFmtId="164" fontId="1" fillId="0" borderId="0" applyFont="0" applyFill="0" applyBorder="0" applyAlignment="0" applyProtection="0"/>
    <xf numFmtId="0" fontId="1" fillId="2" borderId="1" applyNumberFormat="0" applyFont="0" applyAlignment="0" applyProtection="0"/>
    <xf numFmtId="0" fontId="2" fillId="3" borderId="2" applyNumberFormat="0" applyAlignment="0" applyProtection="0"/>
    <xf numFmtId="0" fontId="3" fillId="4" borderId="3" applyNumberFormat="0" applyAlignment="0" applyProtection="0"/>
    <xf numFmtId="0" fontId="4" fillId="4" borderId="2" applyNumberFormat="0" applyAlignment="0" applyProtection="0"/>
    <xf numFmtId="0" fontId="5" fillId="5" borderId="4" applyNumberFormat="0" applyAlignment="0" applyProtection="0"/>
    <xf numFmtId="9" fontId="1" fillId="0" borderId="0" applyFont="0" applyFill="0" applyBorder="0" applyAlignment="0" applyProtection="0"/>
  </cellStyleXfs>
  <cellXfs count="124">
    <xf numFmtId="0" fontId="0" fillId="0" borderId="0" xfId="0"/>
    <xf numFmtId="164" fontId="0" fillId="0" borderId="0" xfId="1" applyFont="1"/>
    <xf numFmtId="164" fontId="0" fillId="0" borderId="0" xfId="0" applyNumberFormat="1"/>
    <xf numFmtId="0" fontId="0" fillId="2" borderId="1" xfId="2" applyFont="1"/>
    <xf numFmtId="0" fontId="6" fillId="0" borderId="0" xfId="0" applyFont="1"/>
    <xf numFmtId="0" fontId="7" fillId="0" borderId="0" xfId="0" applyFont="1"/>
    <xf numFmtId="0" fontId="6" fillId="0" borderId="0" xfId="0" applyFont="1" applyAlignment="1">
      <alignment horizontal="right"/>
    </xf>
    <xf numFmtId="0" fontId="4" fillId="4" borderId="2" xfId="5"/>
    <xf numFmtId="165" fontId="2" fillId="3" borderId="2" xfId="3" applyNumberFormat="1" applyAlignment="1">
      <alignment horizontal="center"/>
    </xf>
    <xf numFmtId="0" fontId="6" fillId="2" borderId="1" xfId="2" applyFont="1" applyAlignment="1">
      <alignment horizontal="center"/>
    </xf>
    <xf numFmtId="0" fontId="6" fillId="2" borderId="1" xfId="2" applyFont="1"/>
    <xf numFmtId="0" fontId="6" fillId="2" borderId="1" xfId="2" quotePrefix="1" applyFont="1" applyAlignment="1">
      <alignment horizontal="right"/>
    </xf>
    <xf numFmtId="0" fontId="6" fillId="2" borderId="1" xfId="2" applyFont="1" applyAlignment="1">
      <alignment horizontal="right"/>
    </xf>
    <xf numFmtId="164" fontId="2" fillId="3" borderId="2" xfId="3" applyNumberFormat="1"/>
    <xf numFmtId="165" fontId="4" fillId="4" borderId="2" xfId="5" applyNumberFormat="1"/>
    <xf numFmtId="165" fontId="5" fillId="5" borderId="4" xfId="6" applyNumberFormat="1"/>
    <xf numFmtId="43" fontId="3" fillId="4" borderId="3" xfId="4" applyNumberFormat="1"/>
    <xf numFmtId="43" fontId="4" fillId="4" borderId="2" xfId="5" applyNumberFormat="1"/>
    <xf numFmtId="166" fontId="3" fillId="4" borderId="3" xfId="4" applyNumberFormat="1"/>
    <xf numFmtId="0" fontId="0" fillId="6" borderId="0" xfId="0" applyFill="1"/>
    <xf numFmtId="0" fontId="6" fillId="0" borderId="5" xfId="0" applyFont="1" applyBorder="1"/>
    <xf numFmtId="0" fontId="0" fillId="8" borderId="0" xfId="0" applyFill="1"/>
    <xf numFmtId="0" fontId="6" fillId="7" borderId="0" xfId="0" applyFont="1" applyFill="1"/>
    <xf numFmtId="0" fontId="6" fillId="8" borderId="0" xfId="0" applyFont="1" applyFill="1"/>
    <xf numFmtId="0" fontId="6" fillId="8" borderId="0" xfId="0" applyFont="1" applyFill="1" applyAlignment="1">
      <alignment horizontal="center"/>
    </xf>
    <xf numFmtId="0" fontId="0" fillId="7" borderId="0" xfId="0" applyFill="1"/>
    <xf numFmtId="0" fontId="9" fillId="8" borderId="0" xfId="0" applyFont="1" applyFill="1"/>
    <xf numFmtId="0" fontId="4" fillId="7" borderId="2" xfId="5" applyFill="1" applyAlignment="1">
      <alignment horizontal="center"/>
    </xf>
    <xf numFmtId="0" fontId="6" fillId="9" borderId="0" xfId="0" applyFont="1" applyFill="1"/>
    <xf numFmtId="0" fontId="4" fillId="8" borderId="0" xfId="5" applyFill="1" applyBorder="1" applyAlignment="1">
      <alignment horizontal="center"/>
    </xf>
    <xf numFmtId="164" fontId="2" fillId="8" borderId="0" xfId="1" applyFont="1" applyFill="1" applyBorder="1" applyAlignment="1">
      <alignment horizontal="center"/>
    </xf>
    <xf numFmtId="0" fontId="2" fillId="8" borderId="0" xfId="3" applyFill="1" applyBorder="1" applyAlignment="1">
      <alignment horizontal="center"/>
    </xf>
    <xf numFmtId="0" fontId="0" fillId="8" borderId="0" xfId="0" applyFill="1" applyAlignment="1">
      <alignment horizontal="center"/>
    </xf>
    <xf numFmtId="0" fontId="0" fillId="8" borderId="11" xfId="0" applyFill="1" applyBorder="1"/>
    <xf numFmtId="0" fontId="6" fillId="8" borderId="0" xfId="0" applyFont="1" applyFill="1" applyAlignment="1">
      <alignment horizontal="left"/>
    </xf>
    <xf numFmtId="0" fontId="6" fillId="9" borderId="0" xfId="0" applyFont="1" applyFill="1" applyAlignment="1">
      <alignment horizontal="center"/>
    </xf>
    <xf numFmtId="0" fontId="0" fillId="8" borderId="12" xfId="0" applyFill="1" applyBorder="1"/>
    <xf numFmtId="0" fontId="0" fillId="8" borderId="13" xfId="0" applyFill="1" applyBorder="1"/>
    <xf numFmtId="0" fontId="0" fillId="8" borderId="14" xfId="0" applyFill="1" applyBorder="1"/>
    <xf numFmtId="0" fontId="0" fillId="8" borderId="15" xfId="0" applyFill="1" applyBorder="1"/>
    <xf numFmtId="0" fontId="0" fillId="8" borderId="16" xfId="0" applyFill="1" applyBorder="1"/>
    <xf numFmtId="0" fontId="6" fillId="8" borderId="15" xfId="0" applyFont="1" applyFill="1" applyBorder="1"/>
    <xf numFmtId="0" fontId="0" fillId="8" borderId="17" xfId="0" applyFill="1" applyBorder="1"/>
    <xf numFmtId="0" fontId="0" fillId="8" borderId="18" xfId="0" applyFill="1" applyBorder="1"/>
    <xf numFmtId="0" fontId="0" fillId="8" borderId="19" xfId="0" applyFill="1" applyBorder="1"/>
    <xf numFmtId="0" fontId="0" fillId="0" borderId="17" xfId="0" applyBorder="1"/>
    <xf numFmtId="0" fontId="0" fillId="0" borderId="19" xfId="0" applyBorder="1"/>
    <xf numFmtId="164" fontId="13" fillId="7" borderId="2" xfId="5" applyNumberFormat="1" applyFont="1" applyFill="1"/>
    <xf numFmtId="164" fontId="6" fillId="7" borderId="0" xfId="5" applyNumberFormat="1" applyFont="1" applyFill="1" applyBorder="1" applyAlignment="1">
      <alignment horizontal="left"/>
    </xf>
    <xf numFmtId="164" fontId="1" fillId="7" borderId="23" xfId="5" applyNumberFormat="1" applyFont="1" applyFill="1" applyBorder="1" applyAlignment="1">
      <alignment horizontal="left"/>
    </xf>
    <xf numFmtId="164" fontId="6" fillId="7" borderId="23" xfId="5" applyNumberFormat="1" applyFont="1" applyFill="1" applyBorder="1" applyAlignment="1">
      <alignment horizontal="left"/>
    </xf>
    <xf numFmtId="164" fontId="1" fillId="7" borderId="9" xfId="5" applyNumberFormat="1" applyFont="1" applyFill="1" applyBorder="1" applyAlignment="1">
      <alignment horizontal="left"/>
    </xf>
    <xf numFmtId="164" fontId="6" fillId="7" borderId="2" xfId="5" applyNumberFormat="1" applyFont="1" applyFill="1" applyAlignment="1">
      <alignment horizontal="left"/>
    </xf>
    <xf numFmtId="164" fontId="1" fillId="7" borderId="2" xfId="5" applyNumberFormat="1" applyFont="1" applyFill="1" applyAlignment="1">
      <alignment horizontal="left"/>
    </xf>
    <xf numFmtId="164" fontId="1" fillId="7" borderId="0" xfId="5" applyNumberFormat="1" applyFont="1" applyFill="1" applyBorder="1" applyAlignment="1">
      <alignment horizontal="left"/>
    </xf>
    <xf numFmtId="164" fontId="1" fillId="7" borderId="35" xfId="5" applyNumberFormat="1" applyFont="1" applyFill="1" applyBorder="1" applyAlignment="1">
      <alignment horizontal="left"/>
    </xf>
    <xf numFmtId="0" fontId="1" fillId="7" borderId="0" xfId="0" applyFont="1" applyFill="1"/>
    <xf numFmtId="0" fontId="1" fillId="7" borderId="0" xfId="0" applyFont="1" applyFill="1" applyAlignment="1">
      <alignment horizontal="center"/>
    </xf>
    <xf numFmtId="0" fontId="4" fillId="7" borderId="0" xfId="5" applyFill="1" applyBorder="1" applyAlignment="1">
      <alignment horizontal="center"/>
    </xf>
    <xf numFmtId="0" fontId="6" fillId="10" borderId="0" xfId="3" applyFont="1" applyFill="1" applyBorder="1" applyAlignment="1">
      <alignment horizontal="center"/>
    </xf>
    <xf numFmtId="164" fontId="6" fillId="10" borderId="0" xfId="1" applyFont="1" applyFill="1" applyBorder="1" applyAlignment="1">
      <alignment horizontal="center"/>
    </xf>
    <xf numFmtId="164" fontId="0" fillId="7" borderId="9" xfId="5" applyNumberFormat="1" applyFont="1" applyFill="1" applyBorder="1" applyAlignment="1">
      <alignment horizontal="left"/>
    </xf>
    <xf numFmtId="164" fontId="0" fillId="7" borderId="2" xfId="5" applyNumberFormat="1" applyFont="1" applyFill="1" applyAlignment="1">
      <alignment horizontal="left"/>
    </xf>
    <xf numFmtId="167" fontId="1" fillId="7" borderId="7" xfId="5" applyNumberFormat="1" applyFont="1" applyFill="1" applyBorder="1"/>
    <xf numFmtId="167" fontId="1" fillId="7" borderId="22" xfId="5" applyNumberFormat="1" applyFont="1" applyFill="1" applyBorder="1"/>
    <xf numFmtId="167" fontId="14" fillId="7" borderId="21" xfId="5" applyNumberFormat="1" applyFont="1" applyFill="1" applyBorder="1"/>
    <xf numFmtId="167" fontId="1" fillId="7" borderId="21" xfId="1" applyNumberFormat="1" applyFont="1" applyFill="1" applyBorder="1"/>
    <xf numFmtId="167" fontId="14" fillId="7" borderId="30" xfId="5" applyNumberFormat="1" applyFont="1" applyFill="1" applyBorder="1"/>
    <xf numFmtId="0" fontId="6" fillId="11" borderId="0" xfId="0" applyFont="1" applyFill="1"/>
    <xf numFmtId="0" fontId="0" fillId="11" borderId="0" xfId="0" applyFill="1"/>
    <xf numFmtId="0" fontId="5" fillId="11" borderId="0" xfId="0" applyFont="1" applyFill="1"/>
    <xf numFmtId="167" fontId="5" fillId="11" borderId="34" xfId="1" applyNumberFormat="1" applyFont="1" applyFill="1" applyBorder="1" applyAlignment="1">
      <alignment horizontal="center"/>
    </xf>
    <xf numFmtId="0" fontId="0" fillId="8" borderId="15" xfId="0" quotePrefix="1" applyFill="1" applyBorder="1"/>
    <xf numFmtId="0" fontId="0" fillId="8" borderId="16" xfId="0" quotePrefix="1" applyFill="1" applyBorder="1" applyAlignment="1">
      <alignment horizontal="right"/>
    </xf>
    <xf numFmtId="0" fontId="6" fillId="0" borderId="34" xfId="0" applyFont="1" applyBorder="1"/>
    <xf numFmtId="1" fontId="0" fillId="0" borderId="34" xfId="0" applyNumberFormat="1" applyBorder="1"/>
    <xf numFmtId="9" fontId="0" fillId="0" borderId="34" xfId="7" applyFont="1" applyBorder="1"/>
    <xf numFmtId="0" fontId="16" fillId="11" borderId="36" xfId="0" applyFont="1" applyFill="1" applyBorder="1" applyAlignment="1">
      <alignment horizontal="right"/>
    </xf>
    <xf numFmtId="0" fontId="14" fillId="11" borderId="0" xfId="0" applyFont="1" applyFill="1"/>
    <xf numFmtId="0" fontId="14" fillId="0" borderId="0" xfId="0" applyFont="1"/>
    <xf numFmtId="0" fontId="14" fillId="11" borderId="36" xfId="0" applyFont="1" applyFill="1" applyBorder="1"/>
    <xf numFmtId="0" fontId="14" fillId="11" borderId="37" xfId="0" applyFont="1" applyFill="1" applyBorder="1"/>
    <xf numFmtId="0" fontId="14" fillId="11" borderId="34" xfId="3" applyFont="1" applyFill="1" applyBorder="1" applyAlignment="1">
      <alignment horizontal="center"/>
    </xf>
    <xf numFmtId="167" fontId="14" fillId="11" borderId="34" xfId="1" applyNumberFormat="1" applyFont="1" applyFill="1" applyBorder="1" applyAlignment="1">
      <alignment horizontal="center"/>
    </xf>
    <xf numFmtId="1" fontId="14" fillId="11" borderId="34" xfId="3" applyNumberFormat="1" applyFont="1" applyFill="1" applyBorder="1" applyAlignment="1">
      <alignment horizontal="center"/>
    </xf>
    <xf numFmtId="0" fontId="20" fillId="7" borderId="0" xfId="0" applyFont="1" applyFill="1"/>
    <xf numFmtId="9" fontId="14" fillId="11" borderId="34" xfId="7" applyFont="1" applyFill="1" applyBorder="1" applyAlignment="1">
      <alignment horizontal="center"/>
    </xf>
    <xf numFmtId="0" fontId="20" fillId="7" borderId="0" xfId="0" applyFont="1" applyFill="1" applyAlignment="1">
      <alignment horizontal="center"/>
    </xf>
    <xf numFmtId="1" fontId="14" fillId="7" borderId="6" xfId="5" applyNumberFormat="1" applyFont="1" applyFill="1" applyBorder="1" applyAlignment="1">
      <alignment horizontal="center"/>
    </xf>
    <xf numFmtId="1" fontId="14" fillId="7" borderId="2" xfId="5" applyNumberFormat="1" applyFont="1" applyFill="1" applyAlignment="1">
      <alignment horizontal="center"/>
    </xf>
    <xf numFmtId="0" fontId="14" fillId="7" borderId="2" xfId="5" applyFont="1" applyFill="1" applyAlignment="1">
      <alignment horizontal="center"/>
    </xf>
    <xf numFmtId="0" fontId="20" fillId="8" borderId="0" xfId="0" applyFont="1" applyFill="1"/>
    <xf numFmtId="0" fontId="14" fillId="9" borderId="0" xfId="0" applyFont="1" applyFill="1" applyAlignment="1">
      <alignment horizontal="center"/>
    </xf>
    <xf numFmtId="167" fontId="14" fillId="7" borderId="2" xfId="5" applyNumberFormat="1" applyFont="1" applyFill="1"/>
    <xf numFmtId="0" fontId="14" fillId="7" borderId="6" xfId="5" applyFont="1" applyFill="1" applyBorder="1" applyAlignment="1">
      <alignment horizontal="center"/>
    </xf>
    <xf numFmtId="0" fontId="14" fillId="7" borderId="0" xfId="0" applyFont="1" applyFill="1"/>
    <xf numFmtId="0" fontId="14" fillId="8" borderId="0" xfId="0" applyFont="1" applyFill="1"/>
    <xf numFmtId="164" fontId="14" fillId="8" borderId="0" xfId="5" applyNumberFormat="1" applyFont="1" applyFill="1" applyBorder="1"/>
    <xf numFmtId="167" fontId="14" fillId="7" borderId="2" xfId="1" applyNumberFormat="1" applyFont="1" applyFill="1" applyBorder="1"/>
    <xf numFmtId="10" fontId="14" fillId="7" borderId="8" xfId="5" applyNumberFormat="1" applyFont="1" applyFill="1" applyBorder="1"/>
    <xf numFmtId="167" fontId="14" fillId="7" borderId="7" xfId="5" applyNumberFormat="1" applyFont="1" applyFill="1" applyBorder="1"/>
    <xf numFmtId="167" fontId="14" fillId="7" borderId="10" xfId="5" applyNumberFormat="1" applyFont="1" applyFill="1" applyBorder="1"/>
    <xf numFmtId="9" fontId="14" fillId="7" borderId="2" xfId="5" applyNumberFormat="1" applyFont="1" applyFill="1"/>
    <xf numFmtId="0" fontId="14" fillId="8" borderId="0" xfId="5" applyFont="1" applyFill="1" applyBorder="1" applyAlignment="1">
      <alignment horizontal="center"/>
    </xf>
    <xf numFmtId="10" fontId="14" fillId="7" borderId="2" xfId="5" applyNumberFormat="1" applyFont="1" applyFill="1"/>
    <xf numFmtId="0" fontId="21" fillId="8" borderId="12" xfId="0" applyFont="1" applyFill="1" applyBorder="1"/>
    <xf numFmtId="0" fontId="21" fillId="8" borderId="13" xfId="0" applyFont="1" applyFill="1" applyBorder="1"/>
    <xf numFmtId="0" fontId="19" fillId="11" borderId="0" xfId="0" applyFont="1" applyFill="1" applyAlignment="1">
      <alignment horizontal="center"/>
    </xf>
    <xf numFmtId="0" fontId="6" fillId="9" borderId="0" xfId="0" applyFont="1" applyFill="1" applyAlignment="1">
      <alignment horizontal="center"/>
    </xf>
    <xf numFmtId="0" fontId="14" fillId="9" borderId="0" xfId="0" applyFont="1" applyFill="1" applyAlignment="1">
      <alignment horizontal="center"/>
    </xf>
    <xf numFmtId="164" fontId="1" fillId="7" borderId="9" xfId="5" applyNumberFormat="1" applyFont="1" applyFill="1" applyBorder="1" applyAlignment="1">
      <alignment horizontal="left"/>
    </xf>
    <xf numFmtId="164" fontId="1" fillId="7" borderId="20" xfId="5" applyNumberFormat="1" applyFont="1" applyFill="1" applyBorder="1" applyAlignment="1">
      <alignment horizontal="left"/>
    </xf>
    <xf numFmtId="164" fontId="1" fillId="7" borderId="7" xfId="5" applyNumberFormat="1" applyFont="1" applyFill="1" applyBorder="1" applyAlignment="1">
      <alignment horizontal="left"/>
    </xf>
    <xf numFmtId="164" fontId="6" fillId="7" borderId="24" xfId="5" applyNumberFormat="1" applyFont="1" applyFill="1" applyBorder="1" applyAlignment="1">
      <alignment horizontal="left"/>
    </xf>
    <xf numFmtId="164" fontId="6" fillId="7" borderId="25" xfId="5" applyNumberFormat="1" applyFont="1" applyFill="1" applyBorder="1" applyAlignment="1">
      <alignment horizontal="left"/>
    </xf>
    <xf numFmtId="164" fontId="6" fillId="7" borderId="26" xfId="5" applyNumberFormat="1" applyFont="1" applyFill="1" applyBorder="1" applyAlignment="1">
      <alignment horizontal="left"/>
    </xf>
    <xf numFmtId="164" fontId="1" fillId="7" borderId="31" xfId="5" applyNumberFormat="1" applyFont="1" applyFill="1" applyBorder="1" applyAlignment="1">
      <alignment horizontal="left"/>
    </xf>
    <xf numFmtId="164" fontId="1" fillId="7" borderId="32" xfId="5" applyNumberFormat="1" applyFont="1" applyFill="1" applyBorder="1" applyAlignment="1">
      <alignment horizontal="left"/>
    </xf>
    <xf numFmtId="164" fontId="1" fillId="7" borderId="33" xfId="5" applyNumberFormat="1" applyFont="1" applyFill="1" applyBorder="1" applyAlignment="1">
      <alignment horizontal="left"/>
    </xf>
    <xf numFmtId="164" fontId="6" fillId="7" borderId="27" xfId="5" applyNumberFormat="1" applyFont="1" applyFill="1" applyBorder="1" applyAlignment="1">
      <alignment horizontal="left"/>
    </xf>
    <xf numFmtId="164" fontId="6" fillId="7" borderId="28" xfId="5" applyNumberFormat="1" applyFont="1" applyFill="1" applyBorder="1" applyAlignment="1">
      <alignment horizontal="left"/>
    </xf>
    <xf numFmtId="164" fontId="6" fillId="7" borderId="29" xfId="5" applyNumberFormat="1" applyFont="1" applyFill="1" applyBorder="1" applyAlignment="1">
      <alignment horizontal="left"/>
    </xf>
    <xf numFmtId="0" fontId="6" fillId="11" borderId="36" xfId="0" applyFont="1" applyFill="1" applyBorder="1" applyAlignment="1">
      <alignment horizontal="left"/>
    </xf>
    <xf numFmtId="0" fontId="16" fillId="11" borderId="37" xfId="0" applyFont="1" applyFill="1" applyBorder="1" applyAlignment="1">
      <alignment horizontal="left"/>
    </xf>
  </cellXfs>
  <cellStyles count="8">
    <cellStyle name="Ausgabe" xfId="4" builtinId="21"/>
    <cellStyle name="Berechnung" xfId="5" builtinId="22"/>
    <cellStyle name="Eingabe" xfId="3" builtinId="20"/>
    <cellStyle name="Notiz" xfId="2" builtinId="10"/>
    <cellStyle name="Prozent" xfId="7" builtinId="5"/>
    <cellStyle name="Standard" xfId="0" builtinId="0"/>
    <cellStyle name="Währung" xfId="1" builtinId="4"/>
    <cellStyle name="Zelle überprüfen" xfId="6" builtinId="23"/>
  </cellStyles>
  <dxfs count="0"/>
  <tableStyles count="0" defaultTableStyle="TableStyleMedium2" defaultPivotStyle="PivotStyleLight16"/>
  <colors>
    <mruColors>
      <color rgb="FFFF7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Leistungsrechner!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absoluteAnchor>
    <xdr:pos x="6562725" y="3409950"/>
    <xdr:ext cx="1419225" cy="514350"/>
    <xdr:sp macro="" textlink="">
      <xdr:nvSpPr>
        <xdr:cNvPr id="3" name="Schaltfläche &quot;Weiter&quot;" descr="Hier geht's zur Berechnung.">
          <a:hlinkClick xmlns:r="http://schemas.openxmlformats.org/officeDocument/2006/relationships" r:id="rId1" tooltip="Auswählen, um anzufangen"/>
          <a:extLst>
            <a:ext uri="{FF2B5EF4-FFF2-40B4-BE49-F238E27FC236}">
              <a16:creationId xmlns:a16="http://schemas.microsoft.com/office/drawing/2014/main" id="{00000000-0008-0000-0000-000003000000}"/>
            </a:ext>
            <a:ext uri="{C183D7F6-B498-43B3-948B-1728B52AA6E4}">
              <adec:decorative xmlns:adec="http://schemas.microsoft.com/office/drawing/2017/decorative" val="0"/>
            </a:ext>
          </a:extLst>
        </xdr:cNvPr>
        <xdr:cNvSpPr/>
      </xdr:nvSpPr>
      <xdr:spPr>
        <a:xfrm>
          <a:off x="6562725" y="3409950"/>
          <a:ext cx="1419225" cy="514350"/>
        </a:xfrm>
        <a:prstGeom prst="rect">
          <a:avLst/>
        </a:prstGeom>
        <a:solidFill>
          <a:srgbClr val="FF7D32"/>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rtl="0"/>
          <a:r>
            <a:rPr lang="de" sz="1600" b="0" cap="none" spc="0" baseline="0">
              <a:ln>
                <a:noFill/>
              </a:ln>
              <a:solidFill>
                <a:schemeClr val="bg1"/>
              </a:solidFill>
              <a:effectLst/>
              <a:latin typeface="Segoe UI" panose="020B0502040204020203" pitchFamily="34" charset="0"/>
              <a:ea typeface="Segoe UI" pitchFamily="34" charset="0"/>
              <a:cs typeface="Segoe UI" panose="020B0502040204020203" pitchFamily="34" charset="0"/>
            </a:rPr>
            <a:t>Berechnung</a:t>
          </a:r>
          <a:endParaRPr lang="en-US" sz="1600" b="0" cap="none" spc="0">
            <a:ln>
              <a:noFill/>
            </a:ln>
            <a:solidFill>
              <a:schemeClr val="bg1"/>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twoCellAnchor>
    <xdr:from>
      <xdr:col>1</xdr:col>
      <xdr:colOff>55906</xdr:colOff>
      <xdr:row>7</xdr:row>
      <xdr:rowOff>73714</xdr:rowOff>
    </xdr:from>
    <xdr:to>
      <xdr:col>10</xdr:col>
      <xdr:colOff>655981</xdr:colOff>
      <xdr:row>12</xdr:row>
      <xdr:rowOff>26090</xdr:rowOff>
    </xdr:to>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817906" y="1407214"/>
          <a:ext cx="7458075" cy="904876"/>
        </a:xfrm>
        <a:prstGeom prst="rect">
          <a:avLst/>
        </a:prstGeom>
        <a:solidFill>
          <a:srgbClr val="FFFFFF"/>
        </a:solidFill>
        <a:ln w="9525">
          <a:solidFill>
            <a:schemeClr val="bg1"/>
          </a:solidFill>
          <a:miter lim="800000"/>
          <a:headEnd/>
          <a:tailEnd/>
        </a:ln>
      </xdr:spPr>
      <xdr:txBody>
        <a:bodyPr vertOverflow="clip" wrap="square" lIns="27432" tIns="27432" rIns="0" bIns="0" anchor="t" upright="1"/>
        <a:lstStyle/>
        <a:p>
          <a:pPr algn="l" rtl="0">
            <a:defRPr sz="1000"/>
          </a:pPr>
          <a:r>
            <a:rPr lang="de-CH" sz="2800" b="1" i="0" u="none" strike="noStrike" baseline="0">
              <a:solidFill>
                <a:srgbClr val="FF7D32"/>
              </a:solidFill>
              <a:latin typeface="Calibri"/>
              <a:cs typeface="Calibri"/>
            </a:rPr>
            <a:t>Leistungsrechner Gebäudehülle Schweiz</a:t>
          </a:r>
        </a:p>
      </xdr:txBody>
    </xdr:sp>
    <xdr:clientData/>
  </xdr:twoCellAnchor>
  <xdr:twoCellAnchor>
    <xdr:from>
      <xdr:col>7</xdr:col>
      <xdr:colOff>472108</xdr:colOff>
      <xdr:row>11</xdr:row>
      <xdr:rowOff>24848</xdr:rowOff>
    </xdr:from>
    <xdr:to>
      <xdr:col>10</xdr:col>
      <xdr:colOff>367333</xdr:colOff>
      <xdr:row>15</xdr:row>
      <xdr:rowOff>24848</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5806108" y="2120348"/>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2025</a:t>
          </a:r>
        </a:p>
      </xdr:txBody>
    </xdr:sp>
    <xdr:clientData/>
  </xdr:twoCellAnchor>
  <xdr:twoCellAnchor editAs="oneCell">
    <xdr:from>
      <xdr:col>1</xdr:col>
      <xdr:colOff>190500</xdr:colOff>
      <xdr:row>14</xdr:row>
      <xdr:rowOff>41413</xdr:rowOff>
    </xdr:from>
    <xdr:to>
      <xdr:col>6</xdr:col>
      <xdr:colOff>388923</xdr:colOff>
      <xdr:row>20</xdr:row>
      <xdr:rowOff>152400</xdr:rowOff>
    </xdr:to>
    <xdr:pic>
      <xdr:nvPicPr>
        <xdr:cNvPr id="2" name="Grafik 1">
          <a:extLst>
            <a:ext uri="{FF2B5EF4-FFF2-40B4-BE49-F238E27FC236}">
              <a16:creationId xmlns:a16="http://schemas.microsoft.com/office/drawing/2014/main" id="{42727A6E-E3C0-4847-9375-677833C7DB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0" y="2708413"/>
          <a:ext cx="4008423" cy="125398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390525</xdr:colOff>
          <xdr:row>69</xdr:row>
          <xdr:rowOff>38100</xdr:rowOff>
        </xdr:from>
        <xdr:to>
          <xdr:col>2</xdr:col>
          <xdr:colOff>1400175</xdr:colOff>
          <xdr:row>70</xdr:row>
          <xdr:rowOff>123825</xdr:rowOff>
        </xdr:to>
        <xdr:sp macro="" textlink="">
          <xdr:nvSpPr>
            <xdr:cNvPr id="2093" name="Ort"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69</xdr:row>
          <xdr:rowOff>28575</xdr:rowOff>
        </xdr:from>
        <xdr:to>
          <xdr:col>5</xdr:col>
          <xdr:colOff>314325</xdr:colOff>
          <xdr:row>70</xdr:row>
          <xdr:rowOff>114300</xdr:rowOff>
        </xdr:to>
        <xdr:sp macro="" textlink="">
          <xdr:nvSpPr>
            <xdr:cNvPr id="2095" name="TextBox1"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457200</xdr:colOff>
      <xdr:row>0</xdr:row>
      <xdr:rowOff>66675</xdr:rowOff>
    </xdr:from>
    <xdr:to>
      <xdr:col>8</xdr:col>
      <xdr:colOff>466725</xdr:colOff>
      <xdr:row>2</xdr:row>
      <xdr:rowOff>257175</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086975" y="66675"/>
          <a:ext cx="2181225" cy="762000"/>
        </a:xfrm>
        <a:prstGeom prst="rect">
          <a:avLst/>
        </a:prstGeom>
        <a:solidFill>
          <a:schemeClr val="accent6">
            <a:lumMod val="20000"/>
            <a:lumOff val="80000"/>
          </a:schemeClr>
        </a:solidFill>
        <a:ln w="285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2000" b="1"/>
            <a:t>Leistungsrechner</a:t>
          </a:r>
        </a:p>
        <a:p>
          <a:pPr algn="ctr"/>
          <a:r>
            <a:rPr lang="de-CH" sz="2000" b="1"/>
            <a:t>ab 2025</a:t>
          </a:r>
        </a:p>
      </xdr:txBody>
    </xdr:sp>
    <xdr:clientData/>
  </xdr:twoCellAnchor>
  <xdr:twoCellAnchor editAs="oneCell">
    <xdr:from>
      <xdr:col>2</xdr:col>
      <xdr:colOff>1820332</xdr:colOff>
      <xdr:row>0</xdr:row>
      <xdr:rowOff>169334</xdr:rowOff>
    </xdr:from>
    <xdr:to>
      <xdr:col>6</xdr:col>
      <xdr:colOff>325156</xdr:colOff>
      <xdr:row>3</xdr:row>
      <xdr:rowOff>148168</xdr:rowOff>
    </xdr:to>
    <xdr:pic>
      <xdr:nvPicPr>
        <xdr:cNvPr id="5" name="Grafik 4">
          <a:extLst>
            <a:ext uri="{FF2B5EF4-FFF2-40B4-BE49-F238E27FC236}">
              <a16:creationId xmlns:a16="http://schemas.microsoft.com/office/drawing/2014/main" id="{9D50621B-FB9D-E80B-C4B3-A8C42948DF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49582" y="169334"/>
          <a:ext cx="2706407" cy="846667"/>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AAE48-B5F5-4AAE-A938-D1244AA65598}">
  <sheetPr codeName="Tabelle5"/>
  <dimension ref="A1"/>
  <sheetViews>
    <sheetView showGridLines="0" showRowColHeaders="0" tabSelected="1" zoomScaleNormal="100" workbookViewId="0">
      <selection activeCell="G15" sqref="G15"/>
    </sheetView>
  </sheetViews>
  <sheetFormatPr baseColWidth="10" defaultColWidth="11.42578125" defaultRowHeight="15" x14ac:dyDescent="0.25"/>
  <cols>
    <col min="1" max="16384" width="11.42578125" style="21"/>
  </cols>
  <sheetData/>
  <sheetProtection algorithmName="SHA-512" hashValue="M3enJEUAbF3V96Q2n5r1/C4rqq1kP7lfNyIOIZq7rqx+ykJX/syRiS6alSKEt25Lb6LQCr92XiTBzZouA1frgw==" saltValue="eeqe3pPg4IKLRwJQgg7ZNw==" spinCount="100000" sheet="1" objects="1" scenarios="1" selectLockedCells="1" selectUnlockedCells="1"/>
  <pageMargins left="0.7" right="0.7" top="0.78740157499999996" bottom="0.78740157499999996"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K72"/>
  <sheetViews>
    <sheetView showGridLines="0" showRowColHeaders="0" zoomScale="90" zoomScaleNormal="90" zoomScalePageLayoutView="85" workbookViewId="0">
      <pane xSplit="1" ySplit="21" topLeftCell="B22" activePane="bottomRight" state="frozen"/>
      <selection activeCell="B26" sqref="B26"/>
      <selection pane="topRight" activeCell="B26" sqref="B26"/>
      <selection pane="bottomLeft" activeCell="B26" sqref="B26"/>
      <selection pane="bottomRight" activeCell="D32" sqref="D32"/>
    </sheetView>
  </sheetViews>
  <sheetFormatPr baseColWidth="10" defaultRowHeight="15" x14ac:dyDescent="0.25"/>
  <cols>
    <col min="1" max="1" width="73.28515625" customWidth="1"/>
    <col min="2" max="2" width="8.140625" customWidth="1"/>
    <col min="3" max="3" width="37.140625" customWidth="1"/>
    <col min="4" max="4" width="18.42578125" customWidth="1"/>
    <col min="5" max="5" width="14.42578125" hidden="1" customWidth="1"/>
    <col min="6" max="6" width="7.42578125" customWidth="1"/>
    <col min="7" max="7" width="12.140625" customWidth="1"/>
    <col min="8" max="8" width="20.42578125" bestFit="1" customWidth="1"/>
    <col min="9" max="9" width="8.42578125" customWidth="1"/>
    <col min="11" max="11" width="14.42578125" bestFit="1" customWidth="1"/>
    <col min="12" max="12" width="19.5703125" hidden="1" customWidth="1"/>
    <col min="13" max="13" width="15.42578125" bestFit="1" customWidth="1"/>
    <col min="14" max="14" width="14.42578125" customWidth="1"/>
    <col min="15" max="15" width="15.5703125" customWidth="1"/>
    <col min="16" max="16" width="15.42578125" bestFit="1" customWidth="1"/>
  </cols>
  <sheetData>
    <row r="1" spans="1:297" ht="22.5" customHeight="1" thickTop="1" x14ac:dyDescent="0.25">
      <c r="B1" s="36"/>
      <c r="C1" s="37"/>
      <c r="D1" s="37"/>
      <c r="E1" s="37"/>
      <c r="F1" s="37"/>
      <c r="G1" s="37"/>
      <c r="H1" s="37"/>
      <c r="I1" s="38"/>
    </row>
    <row r="2" spans="1:297" ht="22.5" customHeight="1" x14ac:dyDescent="0.25">
      <c r="B2" s="39"/>
      <c r="C2" s="21"/>
      <c r="D2" s="21"/>
      <c r="E2" s="21"/>
      <c r="F2" s="21"/>
      <c r="G2" s="21"/>
      <c r="H2" s="21"/>
      <c r="I2" s="40"/>
    </row>
    <row r="3" spans="1:297" ht="23.25" customHeight="1" x14ac:dyDescent="0.25">
      <c r="B3" s="39"/>
      <c r="C3" s="21"/>
      <c r="D3" s="21"/>
      <c r="E3" s="21"/>
      <c r="F3" s="21"/>
      <c r="G3" s="21"/>
      <c r="H3" s="21"/>
      <c r="I3" s="40"/>
    </row>
    <row r="4" spans="1:297" ht="23.25" customHeight="1" x14ac:dyDescent="0.25">
      <c r="B4" s="39"/>
      <c r="C4" s="21"/>
      <c r="D4" s="21"/>
      <c r="E4" s="21"/>
      <c r="F4" s="21"/>
      <c r="G4" s="21"/>
      <c r="H4" s="21"/>
      <c r="I4" s="40"/>
    </row>
    <row r="5" spans="1:297" ht="21" x14ac:dyDescent="0.35">
      <c r="B5" s="39"/>
      <c r="C5" s="107" t="s">
        <v>48</v>
      </c>
      <c r="D5" s="107"/>
      <c r="E5" s="107"/>
      <c r="F5" s="107"/>
      <c r="G5" s="107"/>
      <c r="H5" s="107"/>
      <c r="I5" s="40"/>
    </row>
    <row r="6" spans="1:297" ht="13.5" customHeight="1" x14ac:dyDescent="0.35">
      <c r="B6" s="39"/>
      <c r="C6" s="26"/>
      <c r="D6" s="21"/>
      <c r="E6" s="21"/>
      <c r="F6" s="21"/>
      <c r="G6" s="21"/>
      <c r="H6" s="21"/>
      <c r="I6" s="40"/>
    </row>
    <row r="7" spans="1:297" s="19" customFormat="1" x14ac:dyDescent="0.25">
      <c r="A7"/>
      <c r="B7" s="39"/>
      <c r="C7" s="78" t="s">
        <v>44</v>
      </c>
      <c r="D7" s="69"/>
      <c r="E7" s="69"/>
      <c r="F7" s="69"/>
      <c r="G7" s="68"/>
      <c r="H7"/>
      <c r="I7" s="40"/>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row>
    <row r="8" spans="1:297" s="19" customFormat="1" ht="8.25" customHeight="1" x14ac:dyDescent="0.25">
      <c r="A8"/>
      <c r="B8" s="39"/>
      <c r="C8" s="79"/>
      <c r="D8"/>
      <c r="E8"/>
      <c r="F8"/>
      <c r="G8" s="4"/>
      <c r="H8"/>
      <c r="I8" s="40"/>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row>
    <row r="9" spans="1:297" s="19" customFormat="1" ht="3.75" customHeight="1" x14ac:dyDescent="0.25">
      <c r="A9"/>
      <c r="B9" s="39"/>
      <c r="C9" s="78"/>
      <c r="D9" s="69"/>
      <c r="E9" s="69"/>
      <c r="F9" s="69"/>
      <c r="G9" s="68"/>
      <c r="H9"/>
      <c r="I9" s="40"/>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row>
    <row r="10" spans="1:297" s="19" customFormat="1" x14ac:dyDescent="0.25">
      <c r="A10"/>
      <c r="B10" s="39"/>
      <c r="C10" s="80" t="s">
        <v>54</v>
      </c>
      <c r="D10" s="122"/>
      <c r="E10" s="122"/>
      <c r="F10" s="122"/>
      <c r="G10" s="122"/>
      <c r="H10" s="77"/>
      <c r="I10" s="4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row>
    <row r="11" spans="1:297" s="19" customFormat="1" x14ac:dyDescent="0.25">
      <c r="A11"/>
      <c r="B11" s="39"/>
      <c r="C11" s="81" t="s">
        <v>47</v>
      </c>
      <c r="D11" s="123"/>
      <c r="E11" s="123"/>
      <c r="F11" s="123"/>
      <c r="G11" s="123"/>
      <c r="H11"/>
      <c r="I11" s="40"/>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row>
    <row r="12" spans="1:297" s="19" customFormat="1" x14ac:dyDescent="0.25">
      <c r="A12"/>
      <c r="B12" s="39"/>
      <c r="C12" s="80" t="s">
        <v>45</v>
      </c>
      <c r="D12" s="122"/>
      <c r="E12" s="122"/>
      <c r="F12" s="122"/>
      <c r="G12" s="122"/>
      <c r="H12"/>
      <c r="I12" s="40"/>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row>
    <row r="13" spans="1:297" s="19" customFormat="1" ht="3.75" customHeight="1" x14ac:dyDescent="0.25">
      <c r="A13"/>
      <c r="B13" s="39"/>
      <c r="C13" s="70"/>
      <c r="D13" s="69"/>
      <c r="E13" s="69"/>
      <c r="F13" s="69"/>
      <c r="G13" s="68"/>
      <c r="H13"/>
      <c r="I13" s="40"/>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row>
    <row r="14" spans="1:297" x14ac:dyDescent="0.25">
      <c r="B14" s="39"/>
      <c r="C14" s="4"/>
      <c r="I14" s="40"/>
    </row>
    <row r="15" spans="1:297" x14ac:dyDescent="0.25">
      <c r="B15" s="39"/>
      <c r="C15" s="110" t="s">
        <v>30</v>
      </c>
      <c r="D15" s="111"/>
      <c r="E15" s="111"/>
      <c r="F15" s="111"/>
      <c r="G15" s="112"/>
      <c r="H15" s="63">
        <f>IF(D32=0,0,H44+H43+H52+H31)</f>
        <v>1000</v>
      </c>
      <c r="I15" s="40"/>
    </row>
    <row r="16" spans="1:297" x14ac:dyDescent="0.25">
      <c r="B16" s="39"/>
      <c r="C16" s="110" t="s">
        <v>31</v>
      </c>
      <c r="D16" s="111"/>
      <c r="E16" s="111"/>
      <c r="F16" s="111"/>
      <c r="G16" s="112"/>
      <c r="H16" s="63">
        <f>(H57+H58)*E57</f>
        <v>0</v>
      </c>
      <c r="I16" s="40"/>
    </row>
    <row r="17" spans="1:297" x14ac:dyDescent="0.25">
      <c r="B17" s="39"/>
      <c r="C17" s="110" t="s">
        <v>32</v>
      </c>
      <c r="D17" s="111"/>
      <c r="E17" s="111"/>
      <c r="F17" s="111"/>
      <c r="G17" s="112"/>
      <c r="H17" s="64">
        <f>(H64+H63)*E63</f>
        <v>0</v>
      </c>
      <c r="I17" s="40"/>
    </row>
    <row r="18" spans="1:297" s="20" customFormat="1" ht="15.75" thickBot="1" x14ac:dyDescent="0.3">
      <c r="A18" s="4"/>
      <c r="B18" s="41"/>
      <c r="C18" s="113" t="s">
        <v>19</v>
      </c>
      <c r="D18" s="114"/>
      <c r="E18" s="114"/>
      <c r="F18" s="114"/>
      <c r="G18" s="115"/>
      <c r="H18" s="65">
        <f>H15+H16+H17</f>
        <v>1000</v>
      </c>
      <c r="I18" s="40"/>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row>
    <row r="19" spans="1:297" ht="15.75" thickTop="1" x14ac:dyDescent="0.25">
      <c r="B19" s="39"/>
      <c r="C19" s="116" t="s">
        <v>55</v>
      </c>
      <c r="D19" s="117"/>
      <c r="E19" s="117"/>
      <c r="F19" s="117"/>
      <c r="G19" s="118"/>
      <c r="H19" s="66">
        <f>Rabattschlüssel!B19</f>
        <v>0</v>
      </c>
      <c r="I19" s="40"/>
    </row>
    <row r="20" spans="1:297" s="20" customFormat="1" ht="15.75" thickBot="1" x14ac:dyDescent="0.3">
      <c r="A20" s="4"/>
      <c r="B20" s="41"/>
      <c r="C20" s="119" t="s">
        <v>29</v>
      </c>
      <c r="D20" s="120"/>
      <c r="E20" s="120"/>
      <c r="F20" s="120"/>
      <c r="G20" s="121"/>
      <c r="H20" s="67">
        <f>H18-H19</f>
        <v>1000</v>
      </c>
      <c r="I20" s="4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row>
    <row r="21" spans="1:297" ht="16.5" thickTop="1" thickBot="1" x14ac:dyDescent="0.3">
      <c r="B21" s="45"/>
      <c r="C21" s="43"/>
      <c r="D21" s="43"/>
      <c r="E21" s="43"/>
      <c r="F21" s="43"/>
      <c r="G21" s="43"/>
      <c r="H21" s="43"/>
      <c r="I21" s="46"/>
    </row>
    <row r="22" spans="1:297" ht="15.75" thickTop="1" x14ac:dyDescent="0.25">
      <c r="B22" s="39"/>
      <c r="C22" s="21"/>
      <c r="D22" s="21"/>
      <c r="E22" s="21"/>
      <c r="F22" s="21"/>
      <c r="G22" s="21"/>
      <c r="H22" s="21"/>
      <c r="I22" s="40"/>
    </row>
    <row r="23" spans="1:297" s="19" customFormat="1" x14ac:dyDescent="0.25">
      <c r="A23"/>
      <c r="B23" s="39"/>
      <c r="C23" s="28" t="s">
        <v>38</v>
      </c>
      <c r="D23" s="35" t="s">
        <v>36</v>
      </c>
      <c r="E23" s="35"/>
      <c r="F23" s="24"/>
      <c r="G23" s="23"/>
      <c r="H23" s="21"/>
      <c r="I23" s="40"/>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row>
    <row r="24" spans="1:297" x14ac:dyDescent="0.25">
      <c r="B24" s="39"/>
      <c r="C24" s="22"/>
      <c r="D24" s="25"/>
      <c r="E24" s="25"/>
      <c r="F24" s="21"/>
      <c r="G24" s="21"/>
      <c r="H24" s="21"/>
      <c r="I24" s="40"/>
    </row>
    <row r="25" spans="1:297" x14ac:dyDescent="0.25">
      <c r="B25" s="39"/>
      <c r="C25" s="49" t="s">
        <v>30</v>
      </c>
      <c r="D25" s="94">
        <v>1</v>
      </c>
      <c r="E25" s="58"/>
      <c r="F25" s="29"/>
      <c r="G25" s="21"/>
      <c r="H25" s="21"/>
      <c r="I25" s="40"/>
    </row>
    <row r="26" spans="1:297" x14ac:dyDescent="0.25">
      <c r="B26" s="39"/>
      <c r="C26" s="55" t="s">
        <v>31</v>
      </c>
      <c r="D26" s="82" t="s">
        <v>60</v>
      </c>
      <c r="E26" s="59"/>
      <c r="F26" s="31"/>
      <c r="G26" s="21"/>
      <c r="H26" s="21"/>
      <c r="I26" s="40"/>
    </row>
    <row r="27" spans="1:297" x14ac:dyDescent="0.25">
      <c r="B27" s="39"/>
      <c r="C27" s="55" t="s">
        <v>32</v>
      </c>
      <c r="D27" s="82" t="s">
        <v>60</v>
      </c>
      <c r="E27" s="59"/>
      <c r="F27" s="31"/>
      <c r="G27" s="21"/>
      <c r="H27" s="21"/>
      <c r="I27" s="40"/>
    </row>
    <row r="28" spans="1:297" x14ac:dyDescent="0.25">
      <c r="B28" s="39"/>
      <c r="C28" s="21"/>
      <c r="D28" s="21"/>
      <c r="E28" s="21"/>
      <c r="F28" s="21"/>
      <c r="G28" s="21"/>
      <c r="H28" s="21"/>
      <c r="I28" s="40"/>
    </row>
    <row r="29" spans="1:297" s="19" customFormat="1" x14ac:dyDescent="0.25">
      <c r="A29"/>
      <c r="B29" s="39"/>
      <c r="C29" s="28" t="s">
        <v>39</v>
      </c>
      <c r="D29" s="35" t="s">
        <v>36</v>
      </c>
      <c r="E29" s="35"/>
      <c r="F29" s="24"/>
      <c r="G29" s="108" t="s">
        <v>37</v>
      </c>
      <c r="H29" s="108"/>
      <c r="I29" s="40"/>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row>
    <row r="30" spans="1:297" x14ac:dyDescent="0.25">
      <c r="B30" s="39"/>
      <c r="C30" s="22"/>
      <c r="D30" s="25"/>
      <c r="E30" s="25"/>
      <c r="F30" s="21"/>
      <c r="G30" s="25"/>
      <c r="H30" s="25"/>
      <c r="I30" s="40"/>
    </row>
    <row r="31" spans="1:297" s="4" customFormat="1" x14ac:dyDescent="0.25">
      <c r="A31"/>
      <c r="B31" s="41"/>
      <c r="C31" s="50" t="s">
        <v>15</v>
      </c>
      <c r="D31" s="89">
        <f>SUM(D32:D33)</f>
        <v>1</v>
      </c>
      <c r="E31" s="58"/>
      <c r="F31" s="29"/>
      <c r="G31" s="95"/>
      <c r="H31" s="93">
        <f>H32+H33</f>
        <v>500</v>
      </c>
      <c r="I31" s="40"/>
      <c r="J31"/>
      <c r="K31"/>
      <c r="L31" s="74" t="s">
        <v>51</v>
      </c>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row>
    <row r="32" spans="1:297" x14ac:dyDescent="0.25">
      <c r="B32" s="39"/>
      <c r="C32" s="55" t="s">
        <v>16</v>
      </c>
      <c r="D32" s="84">
        <v>1</v>
      </c>
      <c r="E32" s="59"/>
      <c r="F32" s="31"/>
      <c r="G32" s="93">
        <v>500</v>
      </c>
      <c r="H32" s="93">
        <f>L32*G32</f>
        <v>500</v>
      </c>
      <c r="I32" s="40"/>
      <c r="L32" s="75">
        <f>ROUND(D32,0)</f>
        <v>1</v>
      </c>
    </row>
    <row r="33" spans="2:12" x14ac:dyDescent="0.25">
      <c r="B33" s="39"/>
      <c r="C33" s="55" t="s">
        <v>17</v>
      </c>
      <c r="D33" s="84">
        <v>0</v>
      </c>
      <c r="E33" s="59"/>
      <c r="F33" s="31"/>
      <c r="G33" s="93">
        <v>500</v>
      </c>
      <c r="H33" s="93">
        <f>L33*G33</f>
        <v>0</v>
      </c>
      <c r="I33" s="40"/>
      <c r="L33" s="75">
        <f>ROUND(D33,0)</f>
        <v>0</v>
      </c>
    </row>
    <row r="34" spans="2:12" x14ac:dyDescent="0.25">
      <c r="B34" s="39"/>
      <c r="C34" s="25"/>
      <c r="D34" s="85"/>
      <c r="E34" s="56"/>
      <c r="F34" s="21"/>
      <c r="G34" s="96"/>
      <c r="H34" s="96"/>
      <c r="I34" s="40"/>
    </row>
    <row r="35" spans="2:12" x14ac:dyDescent="0.25">
      <c r="B35" s="39"/>
      <c r="C35" s="51" t="s">
        <v>21</v>
      </c>
      <c r="D35" s="83"/>
      <c r="E35" s="60"/>
      <c r="F35" s="30"/>
      <c r="G35" s="96"/>
      <c r="H35" s="97"/>
      <c r="I35" s="40"/>
      <c r="L35" s="74" t="s">
        <v>50</v>
      </c>
    </row>
    <row r="36" spans="2:12" x14ac:dyDescent="0.25">
      <c r="B36" s="39"/>
      <c r="C36" s="53" t="s">
        <v>22</v>
      </c>
      <c r="D36" s="85"/>
      <c r="E36" s="56"/>
      <c r="F36" s="21"/>
      <c r="G36" s="96"/>
      <c r="H36" s="96"/>
      <c r="I36" s="40"/>
      <c r="L36" s="76">
        <v>1</v>
      </c>
    </row>
    <row r="37" spans="2:12" x14ac:dyDescent="0.25">
      <c r="B37" s="39"/>
      <c r="C37" s="25"/>
      <c r="D37" s="85"/>
      <c r="E37" s="56"/>
      <c r="F37" s="21"/>
      <c r="G37" s="96"/>
      <c r="H37" s="96"/>
      <c r="I37" s="40"/>
      <c r="L37" s="76">
        <v>0.75</v>
      </c>
    </row>
    <row r="38" spans="2:12" x14ac:dyDescent="0.25">
      <c r="B38" s="39"/>
      <c r="C38" s="48" t="s">
        <v>20</v>
      </c>
      <c r="D38" s="85"/>
      <c r="E38" s="56"/>
      <c r="F38" s="21"/>
      <c r="G38" s="96"/>
      <c r="H38" s="96"/>
      <c r="I38" s="40"/>
      <c r="L38" s="76">
        <v>0.5</v>
      </c>
    </row>
    <row r="39" spans="2:12" x14ac:dyDescent="0.25">
      <c r="B39" s="39"/>
      <c r="C39" s="51" t="s">
        <v>24</v>
      </c>
      <c r="D39" s="86">
        <v>1</v>
      </c>
      <c r="E39" s="59"/>
      <c r="F39" s="31"/>
      <c r="G39" s="96"/>
      <c r="H39" s="98">
        <f>(D35*D39)</f>
        <v>0</v>
      </c>
      <c r="I39" s="40"/>
      <c r="L39" s="76">
        <v>0.25</v>
      </c>
    </row>
    <row r="40" spans="2:12" x14ac:dyDescent="0.25">
      <c r="B40" s="39"/>
      <c r="C40" s="25"/>
      <c r="D40" s="87"/>
      <c r="E40" s="57"/>
      <c r="F40" s="32"/>
      <c r="G40" s="99">
        <v>1E-3</v>
      </c>
      <c r="H40" s="100">
        <f>G40*H39</f>
        <v>0</v>
      </c>
      <c r="I40" s="73"/>
    </row>
    <row r="41" spans="2:12" x14ac:dyDescent="0.25">
      <c r="B41" s="39"/>
      <c r="C41" s="52" t="s">
        <v>18</v>
      </c>
      <c r="D41" s="88">
        <f>L42+L43+L44+L45</f>
        <v>0</v>
      </c>
      <c r="E41" s="58"/>
      <c r="F41" s="29"/>
      <c r="G41" s="96"/>
      <c r="H41" s="96"/>
      <c r="I41" s="40"/>
      <c r="L41" s="4" t="s">
        <v>52</v>
      </c>
    </row>
    <row r="42" spans="2:12" x14ac:dyDescent="0.25">
      <c r="B42" s="39"/>
      <c r="C42" s="51" t="s">
        <v>53</v>
      </c>
      <c r="D42" s="84">
        <v>0</v>
      </c>
      <c r="E42" s="59"/>
      <c r="F42" s="31"/>
      <c r="G42" s="96"/>
      <c r="H42" s="96"/>
      <c r="I42" s="40"/>
      <c r="L42" s="75">
        <f>ROUND(D42,0)</f>
        <v>0</v>
      </c>
    </row>
    <row r="43" spans="2:12" x14ac:dyDescent="0.25">
      <c r="B43" s="72"/>
      <c r="C43" s="51" t="s">
        <v>28</v>
      </c>
      <c r="D43" s="84">
        <v>0</v>
      </c>
      <c r="E43" s="59"/>
      <c r="F43" s="31"/>
      <c r="G43" s="101">
        <v>300</v>
      </c>
      <c r="H43" s="93">
        <f>IF(L43&lt;2,500,(G43*L43))</f>
        <v>500</v>
      </c>
      <c r="I43" s="73"/>
      <c r="L43" s="75">
        <f>ROUND(D43,0)</f>
        <v>0</v>
      </c>
    </row>
    <row r="44" spans="2:12" x14ac:dyDescent="0.25">
      <c r="B44" s="72"/>
      <c r="C44" s="51" t="s">
        <v>49</v>
      </c>
      <c r="D44" s="84">
        <v>0</v>
      </c>
      <c r="E44" s="59"/>
      <c r="F44" s="31"/>
      <c r="G44" s="101">
        <v>150</v>
      </c>
      <c r="H44" s="93">
        <f>(L44*G44)*D39</f>
        <v>0</v>
      </c>
      <c r="I44" s="73"/>
      <c r="L44" s="75">
        <f>ROUND(D44,0)</f>
        <v>0</v>
      </c>
    </row>
    <row r="45" spans="2:12" x14ac:dyDescent="0.25">
      <c r="B45" s="39"/>
      <c r="C45" s="51" t="s">
        <v>23</v>
      </c>
      <c r="D45" s="84">
        <v>0</v>
      </c>
      <c r="E45" s="59"/>
      <c r="F45" s="31"/>
      <c r="G45" s="96"/>
      <c r="H45" s="96"/>
      <c r="I45" s="40"/>
      <c r="L45" s="75">
        <f>ROUND(D45,0)</f>
        <v>0</v>
      </c>
    </row>
    <row r="46" spans="2:12" x14ac:dyDescent="0.25">
      <c r="B46" s="39"/>
      <c r="C46" s="25"/>
      <c r="D46" s="56"/>
      <c r="E46" s="56"/>
      <c r="F46" s="21"/>
      <c r="G46" s="96"/>
      <c r="H46" s="96"/>
      <c r="I46" s="40"/>
    </row>
    <row r="47" spans="2:12" x14ac:dyDescent="0.25">
      <c r="B47" s="39"/>
      <c r="C47" s="48" t="s">
        <v>34</v>
      </c>
      <c r="D47" s="56"/>
      <c r="E47" s="56"/>
      <c r="F47" s="21"/>
      <c r="G47" s="96"/>
      <c r="H47" s="96"/>
      <c r="I47" s="40"/>
    </row>
    <row r="48" spans="2:12" x14ac:dyDescent="0.25">
      <c r="B48" s="39"/>
      <c r="C48" s="51" t="s">
        <v>35</v>
      </c>
      <c r="D48" s="71"/>
      <c r="E48" s="60"/>
      <c r="F48" s="30"/>
      <c r="G48" s="102">
        <v>0.75</v>
      </c>
      <c r="H48" s="93">
        <f>D48*G48</f>
        <v>0</v>
      </c>
      <c r="I48" s="40"/>
    </row>
    <row r="49" spans="1:297" x14ac:dyDescent="0.25">
      <c r="B49" s="72"/>
      <c r="C49" s="54"/>
      <c r="D49" s="25"/>
      <c r="E49" s="25"/>
      <c r="F49" s="21"/>
      <c r="G49" s="99">
        <v>1E-3</v>
      </c>
      <c r="H49" s="100">
        <f>G49*H48</f>
        <v>0</v>
      </c>
      <c r="I49" s="40"/>
    </row>
    <row r="50" spans="1:297" s="4" customFormat="1" x14ac:dyDescent="0.25">
      <c r="B50" s="41"/>
      <c r="C50" s="25"/>
      <c r="D50" s="22"/>
      <c r="E50" s="22"/>
      <c r="F50" s="23"/>
      <c r="G50" s="96"/>
      <c r="H50" s="96"/>
      <c r="I50" s="4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row>
    <row r="51" spans="1:297" x14ac:dyDescent="0.25">
      <c r="B51" s="39"/>
      <c r="C51" s="52" t="s">
        <v>25</v>
      </c>
      <c r="D51" s="25"/>
      <c r="E51" s="25"/>
      <c r="F51" s="21"/>
      <c r="G51" s="96"/>
      <c r="H51" s="93">
        <f>SUM(H39+H48)</f>
        <v>0</v>
      </c>
      <c r="I51" s="40"/>
    </row>
    <row r="52" spans="1:297" x14ac:dyDescent="0.25">
      <c r="B52" s="39"/>
      <c r="C52" s="53" t="s">
        <v>27</v>
      </c>
      <c r="D52" s="25"/>
      <c r="E52" s="25"/>
      <c r="F52" s="29"/>
      <c r="G52" s="99">
        <v>1E-3</v>
      </c>
      <c r="H52" s="100">
        <f>H51*G52</f>
        <v>0</v>
      </c>
      <c r="I52" s="40"/>
    </row>
    <row r="53" spans="1:297" x14ac:dyDescent="0.25">
      <c r="B53" s="39"/>
      <c r="C53" s="21"/>
      <c r="D53" s="21"/>
      <c r="E53" s="21"/>
      <c r="F53" s="21"/>
      <c r="G53" s="96"/>
      <c r="H53" s="96"/>
      <c r="I53" s="40"/>
    </row>
    <row r="54" spans="1:297" x14ac:dyDescent="0.25">
      <c r="B54" s="39"/>
      <c r="C54" s="29"/>
      <c r="D54" s="21"/>
      <c r="E54" s="21"/>
      <c r="F54" s="21"/>
      <c r="G54" s="103"/>
      <c r="H54" s="103"/>
      <c r="I54" s="40"/>
    </row>
    <row r="55" spans="1:297" x14ac:dyDescent="0.25">
      <c r="B55" s="39"/>
      <c r="C55" s="28" t="s">
        <v>31</v>
      </c>
      <c r="D55" s="35"/>
      <c r="E55" s="35"/>
      <c r="F55" s="24"/>
      <c r="G55" s="109" t="s">
        <v>37</v>
      </c>
      <c r="H55" s="109"/>
      <c r="I55" s="40"/>
    </row>
    <row r="56" spans="1:297" x14ac:dyDescent="0.25">
      <c r="B56" s="39"/>
      <c r="C56" s="25"/>
      <c r="D56" s="25"/>
      <c r="E56" s="25"/>
      <c r="F56" s="29"/>
      <c r="G56" s="95"/>
      <c r="H56" s="95"/>
      <c r="I56" s="40"/>
    </row>
    <row r="57" spans="1:297" x14ac:dyDescent="0.25">
      <c r="B57" s="39"/>
      <c r="C57" s="62" t="s">
        <v>41</v>
      </c>
      <c r="D57" s="90" t="str">
        <f>IF(D26="Ja","Ja","Nein")</f>
        <v>Nein</v>
      </c>
      <c r="E57" s="27">
        <f>IF(D26="ja",1,0)</f>
        <v>0</v>
      </c>
      <c r="F57" s="29"/>
      <c r="G57" s="93">
        <v>200</v>
      </c>
      <c r="H57" s="93">
        <f>G57*E57</f>
        <v>0</v>
      </c>
      <c r="I57" s="40"/>
    </row>
    <row r="58" spans="1:297" s="19" customFormat="1" x14ac:dyDescent="0.25">
      <c r="A58"/>
      <c r="B58" s="39"/>
      <c r="C58" s="62" t="s">
        <v>42</v>
      </c>
      <c r="D58" s="90">
        <f>D45</f>
        <v>0</v>
      </c>
      <c r="E58" s="47">
        <v>300</v>
      </c>
      <c r="F58" s="21"/>
      <c r="G58" s="93">
        <v>300</v>
      </c>
      <c r="H58" s="93">
        <f>IF(D26="Ja",G58*D58,0)</f>
        <v>0</v>
      </c>
      <c r="I58" s="40"/>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c r="IW58"/>
      <c r="IX58"/>
      <c r="IY58"/>
      <c r="IZ58"/>
      <c r="JA58"/>
      <c r="JB58"/>
      <c r="JC58"/>
      <c r="JD58"/>
      <c r="JE58"/>
      <c r="JF58"/>
      <c r="JG58"/>
      <c r="JH58"/>
      <c r="JI58"/>
      <c r="JJ58"/>
      <c r="JK58"/>
      <c r="JL58"/>
      <c r="JM58"/>
      <c r="JN58"/>
      <c r="JO58"/>
      <c r="JP58"/>
      <c r="JQ58"/>
      <c r="JR58"/>
      <c r="JS58"/>
      <c r="JT58"/>
      <c r="JU58"/>
      <c r="JV58"/>
      <c r="JW58"/>
      <c r="JX58"/>
      <c r="JY58"/>
      <c r="JZ58"/>
      <c r="KA58"/>
      <c r="KB58"/>
      <c r="KC58"/>
      <c r="KD58"/>
      <c r="KE58"/>
      <c r="KF58"/>
      <c r="KG58"/>
      <c r="KH58"/>
      <c r="KI58"/>
      <c r="KJ58"/>
      <c r="KK58"/>
    </row>
    <row r="59" spans="1:297" x14ac:dyDescent="0.25">
      <c r="B59" s="39"/>
      <c r="C59" s="21"/>
      <c r="D59" s="91"/>
      <c r="E59" s="21"/>
      <c r="F59" s="21"/>
      <c r="G59" s="96"/>
      <c r="H59" s="96"/>
      <c r="I59" s="40"/>
    </row>
    <row r="60" spans="1:297" x14ac:dyDescent="0.25">
      <c r="B60" s="39"/>
      <c r="C60" s="21"/>
      <c r="D60" s="91"/>
      <c r="E60" s="21"/>
      <c r="F60" s="24"/>
      <c r="G60" s="96"/>
      <c r="H60" s="96"/>
      <c r="I60" s="40"/>
    </row>
    <row r="61" spans="1:297" x14ac:dyDescent="0.25">
      <c r="B61" s="39"/>
      <c r="C61" s="28" t="s">
        <v>32</v>
      </c>
      <c r="D61" s="92"/>
      <c r="E61" s="35"/>
      <c r="F61" s="24"/>
      <c r="G61" s="109" t="s">
        <v>37</v>
      </c>
      <c r="H61" s="109"/>
      <c r="I61" s="40"/>
    </row>
    <row r="62" spans="1:297" x14ac:dyDescent="0.25">
      <c r="B62" s="39"/>
      <c r="C62" s="25"/>
      <c r="D62" s="85"/>
      <c r="E62" s="25"/>
      <c r="F62" s="29"/>
      <c r="G62" s="95"/>
      <c r="H62" s="95"/>
      <c r="I62" s="40"/>
    </row>
    <row r="63" spans="1:297" x14ac:dyDescent="0.25">
      <c r="B63" s="39"/>
      <c r="C63" s="61" t="s">
        <v>40</v>
      </c>
      <c r="D63" s="90" t="str">
        <f>IF(D27="Ja","Ja","Nein")</f>
        <v>Nein</v>
      </c>
      <c r="E63" s="27">
        <f>IF(D27="ja",1,0)</f>
        <v>0</v>
      </c>
      <c r="F63" s="21"/>
      <c r="G63" s="93">
        <v>200</v>
      </c>
      <c r="H63" s="93">
        <f>G63*E63</f>
        <v>0</v>
      </c>
      <c r="I63" s="40"/>
    </row>
    <row r="64" spans="1:297" x14ac:dyDescent="0.25">
      <c r="B64" s="39"/>
      <c r="C64" s="53" t="s">
        <v>27</v>
      </c>
      <c r="D64" s="93">
        <f>H51</f>
        <v>0</v>
      </c>
      <c r="E64" s="25"/>
      <c r="F64" s="21"/>
      <c r="G64" s="104">
        <v>5.0000000000000001E-4</v>
      </c>
      <c r="H64" s="93">
        <f>IF(D27="Ja",G64*H51,0)</f>
        <v>0</v>
      </c>
      <c r="I64" s="40"/>
    </row>
    <row r="65" spans="2:9" x14ac:dyDescent="0.25">
      <c r="B65" s="39"/>
      <c r="C65" s="21"/>
      <c r="D65" s="21"/>
      <c r="E65" s="21"/>
      <c r="F65" s="21"/>
      <c r="G65" s="96"/>
      <c r="H65" s="96"/>
      <c r="I65" s="40"/>
    </row>
    <row r="66" spans="2:9" ht="18.75" customHeight="1" x14ac:dyDescent="0.25">
      <c r="B66" s="39"/>
      <c r="C66" s="21"/>
      <c r="D66" s="21"/>
      <c r="E66" s="21"/>
      <c r="F66" s="21"/>
      <c r="G66" s="96"/>
      <c r="H66" s="96"/>
      <c r="I66" s="40"/>
    </row>
    <row r="67" spans="2:9" ht="18.75" customHeight="1" thickBot="1" x14ac:dyDescent="0.3">
      <c r="B67" s="39"/>
      <c r="C67" s="21"/>
      <c r="D67" s="21"/>
      <c r="E67" s="21"/>
      <c r="F67" s="21"/>
      <c r="G67" s="21"/>
      <c r="H67" s="21"/>
      <c r="I67" s="40"/>
    </row>
    <row r="68" spans="2:9" ht="16.5" thickTop="1" x14ac:dyDescent="0.25">
      <c r="B68" s="105" t="s">
        <v>46</v>
      </c>
      <c r="C68" s="106" t="s">
        <v>59</v>
      </c>
      <c r="D68" s="106"/>
      <c r="E68" s="106"/>
      <c r="F68" s="106"/>
      <c r="G68" s="37"/>
      <c r="H68" s="37"/>
      <c r="I68" s="38"/>
    </row>
    <row r="69" spans="2:9" x14ac:dyDescent="0.25">
      <c r="B69" s="39"/>
      <c r="C69" s="21"/>
      <c r="D69" s="21"/>
      <c r="E69" s="21"/>
      <c r="F69" s="21"/>
      <c r="G69" s="23" t="s">
        <v>43</v>
      </c>
      <c r="H69" s="21"/>
      <c r="I69" s="40"/>
    </row>
    <row r="70" spans="2:9" x14ac:dyDescent="0.25">
      <c r="B70" s="39"/>
      <c r="C70" s="34" t="s">
        <v>56</v>
      </c>
      <c r="D70" s="23" t="s">
        <v>57</v>
      </c>
      <c r="E70" s="23"/>
      <c r="F70" s="23"/>
      <c r="G70" s="23" t="s">
        <v>58</v>
      </c>
      <c r="H70" s="33"/>
      <c r="I70" s="40"/>
    </row>
    <row r="71" spans="2:9" ht="15.75" thickBot="1" x14ac:dyDescent="0.3">
      <c r="B71" s="42"/>
      <c r="C71" s="43"/>
      <c r="D71" s="43"/>
      <c r="E71" s="43"/>
      <c r="F71" s="43"/>
      <c r="G71" s="43"/>
      <c r="H71" s="43"/>
      <c r="I71" s="44"/>
    </row>
    <row r="72" spans="2:9" ht="15.75" thickTop="1" x14ac:dyDescent="0.25"/>
  </sheetData>
  <sheetProtection algorithmName="SHA-512" hashValue="FurFpxzi2ECR13/5sgQ8G4J3htuiL1NAsrrESLICaz5DuRmB5A4J5mkU6FwU2LQtU6VHoYErROIhz76GwbL1TQ==" saltValue="4dcFWXaE583pniroOIPG/Q==" spinCount="100000" sheet="1" objects="1" scenarios="1"/>
  <protectedRanges>
    <protectedRange sqref="H10" name="Bereich7"/>
    <protectedRange sqref="D48:E48" name="Bereich6"/>
    <protectedRange sqref="D39:E39" name="Bereich4"/>
    <protectedRange sqref="D35:E35" name="Bereich3"/>
    <protectedRange sqref="D26:E27 D32:E33 D42:E45" name="Bereich1"/>
    <protectedRange sqref="D10:D12" name="Bereich5"/>
  </protectedRanges>
  <customSheetViews>
    <customSheetView guid="{35B8B0D7-C4B3-4CA4-9DF6-A7FECCB9ECC8}" scale="115" showPageBreaks="1" showGridLines="0" showRowCol="0" fitToPage="1" printArea="1">
      <pane ySplit="11" topLeftCell="A12" activePane="bottomLeft" state="frozen"/>
      <selection pane="bottomLeft" activeCell="B1" sqref="B1:E53"/>
      <pageMargins left="0.70866141732283472" right="0.70866141732283472" top="0.78740157480314965" bottom="0.78740157480314965" header="0.31496062992125984" footer="0.31496062992125984"/>
      <printOptions horizontalCentered="1"/>
      <pageSetup paperSize="9" scale="92" orientation="portrait" r:id="rId1"/>
      <headerFooter>
        <oddFooter>&amp;L&amp;F&amp;C&amp;P / &amp;N&amp;R&amp;D, D. Frei</oddFooter>
      </headerFooter>
    </customSheetView>
  </customSheetViews>
  <mergeCells count="13">
    <mergeCell ref="C5:H5"/>
    <mergeCell ref="G29:H29"/>
    <mergeCell ref="G55:H55"/>
    <mergeCell ref="G61:H61"/>
    <mergeCell ref="C15:G15"/>
    <mergeCell ref="C16:G16"/>
    <mergeCell ref="C17:G17"/>
    <mergeCell ref="C18:G18"/>
    <mergeCell ref="C19:G19"/>
    <mergeCell ref="C20:G20"/>
    <mergeCell ref="D10:G10"/>
    <mergeCell ref="D12:G12"/>
    <mergeCell ref="D11:G11"/>
  </mergeCells>
  <dataValidations count="2">
    <dataValidation type="list" allowBlank="1" showInputMessage="1" showErrorMessage="1" sqref="D26:E27" xr:uid="{899D346C-06F1-4F5E-A5A8-276AC66204E6}">
      <formula1>"bitte wählen,Ja,Nein"</formula1>
    </dataValidation>
    <dataValidation type="list" allowBlank="1" showInputMessage="1" showErrorMessage="1" sqref="L36:L39 D39" xr:uid="{D666C4F1-68FD-48F4-9734-E2469423F196}">
      <formula1>$L$36:$L$39</formula1>
    </dataValidation>
  </dataValidations>
  <printOptions horizontalCentered="1"/>
  <pageMargins left="0.70866141732283472" right="0.70866141732283472" top="0.51181102362204722" bottom="0.78740157480314965" header="0.31496062992125984" footer="0.31496062992125984"/>
  <pageSetup paperSize="9" scale="71" orientation="portrait" r:id="rId2"/>
  <headerFooter scaleWithDoc="0">
    <oddHeader>&amp;RVersion 28.09.2023</oddHeader>
    <oddFooter>&amp;C&amp;10Lindenstrasse 4    9240 Uzwil    T 071 955 70 30    F 071 955 70 40    info@gebäudehülle.swiss    www.gebäudehülle.swiss</oddFooter>
  </headerFooter>
  <drawing r:id="rId3"/>
  <legacyDrawing r:id="rId4"/>
  <controls>
    <mc:AlternateContent xmlns:mc="http://schemas.openxmlformats.org/markup-compatibility/2006">
      <mc:Choice Requires="x14">
        <control shapeId="2095" r:id="rId5" name="TextBox1">
          <controlPr defaultSize="0" autoLine="0" r:id="rId6">
            <anchor moveWithCells="1">
              <from>
                <xdr:col>3</xdr:col>
                <xdr:colOff>533400</xdr:colOff>
                <xdr:row>69</xdr:row>
                <xdr:rowOff>28575</xdr:rowOff>
              </from>
              <to>
                <xdr:col>5</xdr:col>
                <xdr:colOff>314325</xdr:colOff>
                <xdr:row>70</xdr:row>
                <xdr:rowOff>114300</xdr:rowOff>
              </to>
            </anchor>
          </controlPr>
        </control>
      </mc:Choice>
      <mc:Fallback>
        <control shapeId="2095" r:id="rId5" name="TextBox1"/>
      </mc:Fallback>
    </mc:AlternateContent>
    <mc:AlternateContent xmlns:mc="http://schemas.openxmlformats.org/markup-compatibility/2006">
      <mc:Choice Requires="x14">
        <control shapeId="2093" r:id="rId7" name="Ort">
          <controlPr defaultSize="0" autoLine="0" r:id="rId6">
            <anchor moveWithCells="1">
              <from>
                <xdr:col>2</xdr:col>
                <xdr:colOff>390525</xdr:colOff>
                <xdr:row>69</xdr:row>
                <xdr:rowOff>38100</xdr:rowOff>
              </from>
              <to>
                <xdr:col>2</xdr:col>
                <xdr:colOff>1400175</xdr:colOff>
                <xdr:row>70</xdr:row>
                <xdr:rowOff>123825</xdr:rowOff>
              </to>
            </anchor>
          </controlPr>
        </control>
      </mc:Choice>
      <mc:Fallback>
        <control shapeId="2093" r:id="rId7" name="Ort"/>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L21"/>
  <sheetViews>
    <sheetView zoomScale="115" zoomScaleNormal="115" workbookViewId="0">
      <selection activeCell="C36" sqref="C36"/>
    </sheetView>
  </sheetViews>
  <sheetFormatPr baseColWidth="10" defaultRowHeight="15" x14ac:dyDescent="0.25"/>
  <cols>
    <col min="1" max="1" width="30.140625" customWidth="1"/>
    <col min="2" max="2" width="13.5703125" bestFit="1" customWidth="1"/>
    <col min="3" max="3" width="13.42578125" bestFit="1" customWidth="1"/>
  </cols>
  <sheetData>
    <row r="1" spans="1:12" ht="26.25" x14ac:dyDescent="0.4">
      <c r="A1" s="5" t="s">
        <v>26</v>
      </c>
    </row>
    <row r="2" spans="1:12" x14ac:dyDescent="0.25">
      <c r="B2" s="9" t="s">
        <v>14</v>
      </c>
      <c r="C2" s="10" t="s">
        <v>13</v>
      </c>
    </row>
    <row r="3" spans="1:12" x14ac:dyDescent="0.25">
      <c r="A3" s="11" t="s">
        <v>0</v>
      </c>
      <c r="B3" s="8">
        <v>0</v>
      </c>
      <c r="C3" s="7">
        <f t="shared" ref="C3:C5" si="0">(100-B3)/100</f>
        <v>1</v>
      </c>
    </row>
    <row r="4" spans="1:12" x14ac:dyDescent="0.25">
      <c r="A4" s="12" t="s">
        <v>1</v>
      </c>
      <c r="B4" s="8">
        <v>10</v>
      </c>
      <c r="C4" s="7">
        <f t="shared" si="0"/>
        <v>0.9</v>
      </c>
    </row>
    <row r="5" spans="1:12" x14ac:dyDescent="0.25">
      <c r="A5" s="12" t="s">
        <v>2</v>
      </c>
      <c r="B5" s="8">
        <v>20</v>
      </c>
      <c r="C5" s="7">
        <f t="shared" si="0"/>
        <v>0.8</v>
      </c>
    </row>
    <row r="6" spans="1:12" x14ac:dyDescent="0.25">
      <c r="A6" s="12" t="s">
        <v>33</v>
      </c>
      <c r="B6" s="8">
        <v>40</v>
      </c>
      <c r="C6" s="7">
        <f>(100-B6)/100</f>
        <v>0.6</v>
      </c>
    </row>
    <row r="8" spans="1:12" x14ac:dyDescent="0.25">
      <c r="A8" s="12" t="s">
        <v>3</v>
      </c>
      <c r="B8" s="13">
        <f>Leistungsrechner!H18</f>
        <v>1000</v>
      </c>
    </row>
    <row r="9" spans="1:12" ht="15.75" thickBot="1" x14ac:dyDescent="0.3">
      <c r="A9" s="6"/>
      <c r="B9" s="1"/>
      <c r="C9" s="4"/>
      <c r="F9" s="3" t="s">
        <v>8</v>
      </c>
      <c r="H9" s="3" t="s">
        <v>8</v>
      </c>
      <c r="J9" s="3" t="s">
        <v>8</v>
      </c>
      <c r="L9" s="3" t="s">
        <v>8</v>
      </c>
    </row>
    <row r="10" spans="1:12" ht="16.5" thickTop="1" thickBot="1" x14ac:dyDescent="0.3">
      <c r="A10" s="12" t="s">
        <v>4</v>
      </c>
      <c r="B10" s="15"/>
      <c r="C10" s="15">
        <f>IF((B8&lt;1501),1,0)</f>
        <v>1</v>
      </c>
      <c r="E10" s="17">
        <f>IF((C10=1),C10*B8,0)</f>
        <v>1000</v>
      </c>
      <c r="F10" s="17">
        <f>E10</f>
        <v>1000</v>
      </c>
      <c r="G10" s="17">
        <f>IF((C11=1),1500,0)</f>
        <v>0</v>
      </c>
      <c r="H10" s="17">
        <f>G10</f>
        <v>0</v>
      </c>
      <c r="I10" s="17">
        <f>IF((C12=1),1500,0)</f>
        <v>0</v>
      </c>
      <c r="J10" s="17">
        <f>I10</f>
        <v>0</v>
      </c>
      <c r="K10" s="17">
        <f>IF((C13=1),1500,0)</f>
        <v>0</v>
      </c>
      <c r="L10" s="17">
        <f>K10</f>
        <v>0</v>
      </c>
    </row>
    <row r="11" spans="1:12" ht="16.5" thickTop="1" thickBot="1" x14ac:dyDescent="0.3">
      <c r="A11" s="12" t="s">
        <v>6</v>
      </c>
      <c r="B11" s="15" t="b">
        <f>AND(B8&gt;1500,B8&lt;3001)</f>
        <v>0</v>
      </c>
      <c r="C11" s="15">
        <f>IF((B11=TRUE),1,0)</f>
        <v>0</v>
      </c>
      <c r="E11" s="17">
        <v>0</v>
      </c>
      <c r="F11" s="14">
        <f>E11*C4</f>
        <v>0</v>
      </c>
      <c r="G11" s="17">
        <f>IF((C11=1),((B8-1500)*C11),0)</f>
        <v>0</v>
      </c>
      <c r="H11" s="17">
        <f>G11*C4</f>
        <v>0</v>
      </c>
      <c r="I11" s="17">
        <f>IF((C12=1),1500,0)</f>
        <v>0</v>
      </c>
      <c r="J11" s="17">
        <f>I11*C4</f>
        <v>0</v>
      </c>
      <c r="K11" s="17">
        <f>IF((C13=1),1500,0)</f>
        <v>0</v>
      </c>
      <c r="L11" s="17">
        <f>K11*C4</f>
        <v>0</v>
      </c>
    </row>
    <row r="12" spans="1:12" ht="16.5" thickTop="1" thickBot="1" x14ac:dyDescent="0.3">
      <c r="A12" s="12" t="s">
        <v>7</v>
      </c>
      <c r="B12" s="15" t="b">
        <f>AND(B8&gt;3000,B8&lt;6001)</f>
        <v>0</v>
      </c>
      <c r="C12" s="15">
        <f>IF((B12=TRUE),1,0)</f>
        <v>0</v>
      </c>
      <c r="E12" s="17">
        <v>0</v>
      </c>
      <c r="F12" s="17">
        <f>E12*C5</f>
        <v>0</v>
      </c>
      <c r="G12" s="17">
        <v>0</v>
      </c>
      <c r="H12" s="17">
        <f>G12*C5</f>
        <v>0</v>
      </c>
      <c r="I12" s="17">
        <f>IF((C12=1),((B8-3000)*C12),0)</f>
        <v>0</v>
      </c>
      <c r="J12" s="17">
        <f>I12*C5</f>
        <v>0</v>
      </c>
      <c r="K12" s="17">
        <f>IF((C13=1),3000,0)</f>
        <v>0</v>
      </c>
      <c r="L12" s="17">
        <f>K12*C5</f>
        <v>0</v>
      </c>
    </row>
    <row r="13" spans="1:12" ht="16.5" thickTop="1" thickBot="1" x14ac:dyDescent="0.3">
      <c r="A13" s="12" t="s">
        <v>5</v>
      </c>
      <c r="B13" s="15"/>
      <c r="C13" s="15">
        <f>IF((B8&gt;6000),1,0)</f>
        <v>0</v>
      </c>
      <c r="E13" s="17">
        <v>0</v>
      </c>
      <c r="F13" s="17">
        <f>E13*C6</f>
        <v>0</v>
      </c>
      <c r="G13" s="17">
        <v>0</v>
      </c>
      <c r="H13" s="17">
        <f>G13*C6</f>
        <v>0</v>
      </c>
      <c r="I13" s="17">
        <v>0</v>
      </c>
      <c r="J13" s="17">
        <f>I13*C6</f>
        <v>0</v>
      </c>
      <c r="K13" s="17">
        <f>IF((C13=1),((B8-6000)*C13),0)</f>
        <v>0</v>
      </c>
      <c r="L13" s="17">
        <f>K13*C6</f>
        <v>0</v>
      </c>
    </row>
    <row r="14" spans="1:12" s="4" customFormat="1" ht="15.75" thickTop="1" x14ac:dyDescent="0.25">
      <c r="E14" s="17">
        <f t="shared" ref="E14:L14" si="1">SUM(E10:E13)</f>
        <v>1000</v>
      </c>
      <c r="F14" s="17">
        <f t="shared" si="1"/>
        <v>1000</v>
      </c>
      <c r="G14" s="17">
        <f t="shared" si="1"/>
        <v>0</v>
      </c>
      <c r="H14" s="17">
        <f t="shared" si="1"/>
        <v>0</v>
      </c>
      <c r="I14" s="17">
        <f t="shared" si="1"/>
        <v>0</v>
      </c>
      <c r="J14" s="17">
        <f t="shared" si="1"/>
        <v>0</v>
      </c>
      <c r="K14" s="17">
        <f t="shared" si="1"/>
        <v>0</v>
      </c>
      <c r="L14" s="17">
        <f t="shared" si="1"/>
        <v>0</v>
      </c>
    </row>
    <row r="16" spans="1:12" x14ac:dyDescent="0.25">
      <c r="A16" s="12" t="s">
        <v>9</v>
      </c>
      <c r="B16" s="16">
        <f>E14+G14+I14+K14</f>
        <v>1000</v>
      </c>
    </row>
    <row r="17" spans="1:4" x14ac:dyDescent="0.25">
      <c r="A17" s="12" t="s">
        <v>10</v>
      </c>
      <c r="B17" s="16">
        <f>F14+H14+J14+L14</f>
        <v>1000</v>
      </c>
    </row>
    <row r="18" spans="1:4" x14ac:dyDescent="0.25">
      <c r="A18" s="6"/>
      <c r="B18" s="2"/>
      <c r="D18" s="2"/>
    </row>
    <row r="19" spans="1:4" x14ac:dyDescent="0.25">
      <c r="A19" s="12" t="s">
        <v>11</v>
      </c>
      <c r="B19" s="16">
        <f>B16-B17</f>
        <v>0</v>
      </c>
    </row>
    <row r="20" spans="1:4" x14ac:dyDescent="0.25">
      <c r="A20" s="12" t="s">
        <v>12</v>
      </c>
      <c r="B20" s="18">
        <f>B19/B16</f>
        <v>0</v>
      </c>
    </row>
    <row r="21" spans="1:4" x14ac:dyDescent="0.25">
      <c r="A21" s="6"/>
    </row>
  </sheetData>
  <customSheetViews>
    <customSheetView guid="{35B8B0D7-C4B3-4CA4-9DF6-A7FECCB9ECC8}" scale="115">
      <selection activeCell="E4" sqref="E4"/>
      <pageMargins left="0.7" right="0.7" top="0.78740157499999996" bottom="0.78740157499999996" header="0.3" footer="0.3"/>
      <pageSetup paperSize="9" orientation="portrait" r:id="rId1"/>
    </customSheetView>
  </customSheetViews>
  <pageMargins left="0.7" right="0.7" top="0.78740157499999996" bottom="0.78740157499999996" header="0.3" footer="0.3"/>
  <pageSetup paperSize="9" orientation="portrait" r:id="rId2"/>
  <ignoredErrors>
    <ignoredError sqref="G10:G11 I10:I12 K10:K1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f362b5-1443-43b9-be97-57d14c3e1dee">
      <Terms xmlns="http://schemas.microsoft.com/office/infopath/2007/PartnerControls"/>
    </lcf76f155ced4ddcb4097134ff3c332f>
    <TaxCatchAll xmlns="86ab92d1-b877-42b4-8dcf-77d00129b17e">
      <Value>28</Value>
    </TaxCatchAll>
    <i556885b7ed4486db45a13f2f9333e4d xmlns="fdf362b5-1443-43b9-be97-57d14c3e1dee">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7c6844ad-1ab7-45b3-8461-91dc754eaaaf</TermId>
        </TermInfo>
      </Terms>
    </i556885b7ed4486db45a13f2f9333e4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D2D549FCA62914BA3ACF92E01336AC9" ma:contentTypeVersion="17" ma:contentTypeDescription="Ein neues Dokument erstellen." ma:contentTypeScope="" ma:versionID="839259d991ddc45e35b75875208b51d9">
  <xsd:schema xmlns:xsd="http://www.w3.org/2001/XMLSchema" xmlns:xs="http://www.w3.org/2001/XMLSchema" xmlns:p="http://schemas.microsoft.com/office/2006/metadata/properties" xmlns:ns2="fdf362b5-1443-43b9-be97-57d14c3e1dee" xmlns:ns3="86ab92d1-b877-42b4-8dcf-77d00129b17e" targetNamespace="http://schemas.microsoft.com/office/2006/metadata/properties" ma:root="true" ma:fieldsID="5e6ebc672eaa0637ebec40e3709b96d1" ns2:_="" ns3:_="">
    <xsd:import namespace="fdf362b5-1443-43b9-be97-57d14c3e1dee"/>
    <xsd:import namespace="86ab92d1-b877-42b4-8dcf-77d00129b1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i556885b7ed4486db45a13f2f9333e4d"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f362b5-1443-43b9-be97-57d14c3e1d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a6df7af0-d495-44f6-ae92-7065b7169675"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i556885b7ed4486db45a13f2f9333e4d" ma:index="21" nillable="true" ma:taxonomy="true" ma:internalName="i556885b7ed4486db45a13f2f9333e4d" ma:taxonomyFieldName="DokumentenArt" ma:displayName="DokumentenArt" ma:default="28;#Standard|7c6844ad-1ab7-45b3-8461-91dc754eaaaf" ma:fieldId="{2556885b-7ed4-486d-b45a-13f2f9333e4d}" ma:sspId="a6df7af0-d495-44f6-ae92-7065b7169675" ma:termSetId="7d78b240-3f10-4d14-8966-0464049afb34" ma:anchorId="00000000-0000-0000-0000-000000000000" ma:open="fals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ab92d1-b877-42b4-8dcf-77d00129b17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197fabd-ea2d-48f6-9170-3aa981794be3}" ma:internalName="TaxCatchAll" ma:showField="CatchAllData" ma:web="86ab92d1-b877-42b4-8dcf-77d00129b17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1BE724-4FAE-4387-B12F-7896C353959F}">
  <ds:schemaRefs>
    <ds:schemaRef ds:uri="http://schemas.microsoft.com/office/2006/metadata/properties"/>
    <ds:schemaRef ds:uri="http://schemas.microsoft.com/office/infopath/2007/PartnerControls"/>
    <ds:schemaRef ds:uri="fdf362b5-1443-43b9-be97-57d14c3e1dee"/>
    <ds:schemaRef ds:uri="86ab92d1-b877-42b4-8dcf-77d00129b17e"/>
  </ds:schemaRefs>
</ds:datastoreItem>
</file>

<file path=customXml/itemProps2.xml><?xml version="1.0" encoding="utf-8"?>
<ds:datastoreItem xmlns:ds="http://schemas.openxmlformats.org/officeDocument/2006/customXml" ds:itemID="{8A2837B0-8ABD-4640-A959-13A92BBC5134}">
  <ds:schemaRefs>
    <ds:schemaRef ds:uri="http://schemas.microsoft.com/sharepoint/v3/contenttype/forms"/>
  </ds:schemaRefs>
</ds:datastoreItem>
</file>

<file path=customXml/itemProps3.xml><?xml version="1.0" encoding="utf-8"?>
<ds:datastoreItem xmlns:ds="http://schemas.openxmlformats.org/officeDocument/2006/customXml" ds:itemID="{8A4617A7-08B0-46CE-99A6-064826F530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f362b5-1443-43b9-be97-57d14c3e1dee"/>
    <ds:schemaRef ds:uri="86ab92d1-b877-42b4-8dcf-77d00129b1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7d82d-c344-4d8d-8817-49e8b5b5156d}" enabled="1" method="Standard" siteId="{4a8793f9-ac19-46e8-bb46-cd310ddd260b}"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Willkommen</vt:lpstr>
      <vt:lpstr>Leistungsrechner</vt:lpstr>
      <vt:lpstr>Rabattschlüssel</vt:lpstr>
      <vt:lpstr>Leistungsrechner!Druckbereich</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 Frei - Gebäudehülle Schweiz</dc:creator>
  <cp:lastModifiedBy>Angela Wanner - Gebäudehülle Schweiz</cp:lastModifiedBy>
  <cp:lastPrinted>2023-09-28T08:17:13Z</cp:lastPrinted>
  <dcterms:created xsi:type="dcterms:W3CDTF">2014-08-12T14:07:41Z</dcterms:created>
  <dcterms:modified xsi:type="dcterms:W3CDTF">2024-11-11T07:49:05Z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0x010100ED2D549FCA62914BA3ACF92E01336AC9</vt:lpwstr>
  </property>
  <property fmtid="{D5CDD505-2E9C-101B-9397-08002B2CF9AE}" pid="4" name="DokumentenArt">
    <vt:lpwstr>28;#Standard|7c6844ad-1ab7-45b3-8461-91dc754eaaaf</vt:lpwstr>
  </property>
</Properties>
</file>